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D.1.1. - SO 01 - Demolice" sheetId="2" r:id="rId2"/>
  </sheets>
  <definedNames>
    <definedName name="_xlnm.Print_Area" localSheetId="0">'Rekapitulace stavby'!$D$4:$AO$76,'Rekapitulace stavby'!$C$82:$AQ$96</definedName>
    <definedName name="_xlnm._FilterDatabase" localSheetId="1" hidden="1">'D.1.1. - SO 01 - Demolice'!$C$122:$K$223</definedName>
    <definedName name="_xlnm.Print_Area" localSheetId="1">'D.1.1. - SO 01 - Demolice'!$C$4:$J$76,'D.1.1. - SO 01 - Demolice'!$C$82:$J$104,'D.1.1. - SO 01 - Demolice'!$C$110:$J$223</definedName>
    <definedName name="_xlnm.Print_Titles" localSheetId="0">'Rekapitulace stavby'!$92:$92</definedName>
    <definedName name="_xlnm.Print_Titles" localSheetId="1">'D.1.1. - SO 01 - Demolice'!$122:$122</definedName>
  </definedNames>
  <calcPr fullCalcOnLoad="1"/>
</workbook>
</file>

<file path=xl/sharedStrings.xml><?xml version="1.0" encoding="utf-8"?>
<sst xmlns="http://schemas.openxmlformats.org/spreadsheetml/2006/main" count="1158" uniqueCount="248">
  <si>
    <t>Export Komplet</t>
  </si>
  <si>
    <t/>
  </si>
  <si>
    <t>2.0</t>
  </si>
  <si>
    <t>ZAMOK</t>
  </si>
  <si>
    <t>False</t>
  </si>
  <si>
    <t>{9576a851-2245-4543-ae57-cf1e35742297}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</si>
  <si>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</si>
  <si>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</si>
  <si>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</si>
  <si>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</si>
  <si>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</si>
  <si>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</si>
  <si>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</si>
  <si>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</si>
  <si>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01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</si>
  <si>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</si>
  <si>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</si>
  <si>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VV_DEMOLICE_VĚDECKOTECHNICKÝ PARK UPOL, BLOK D</t>
  </si>
  <si>
    <t>KSO:</t>
  </si>
  <si>
    <t>CC-CZ:</t>
  </si>
  <si>
    <t>Místo:</t>
  </si>
  <si>
    <t xml:space="preserve"> </t>
  </si>
  <si>
    <t>Datum:</t>
  </si>
  <si>
    <t>9. 2. 2021</t>
  </si>
  <si>
    <t>Zadavatel:</t>
  </si>
  <si>
    <t>IČ:</t>
  </si>
  <si>
    <t>DIČ:</t>
  </si>
  <si>
    <t>Uchazeč:</t>
  </si>
  <si>
    <t>Vyplň údaj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</si>
  <si>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</si>
  <si>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</si>
  <si>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</si>
  <si>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</si>
  <si>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</si>
  <si>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</si>
  <si>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</si>
  <si>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</si>
  <si>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</si>
  <si>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</si>
  <si>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</si>
  <si>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</si>
  <si>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</si>
  <si>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</si>
  <si>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</si>
  <si>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</si>
  <si>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</si>
  <si>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</si>
  <si>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</si>
  <si>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</si>
  <si>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</si>
  <si>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</si>
  <si>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</si>
  <si>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</si>
  <si>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</si>
  <si>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</si>
  <si>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</si>
  <si>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</si>
  <si>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</si>
  <si>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</si>
  <si>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</si>
  <si>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</si>
  <si>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</si>
  <si>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</si>
  <si>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</si>
  <si>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</si>
  <si>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</si>
  <si>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</si>
  <si>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</si>
  <si>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</si>
  <si>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</si>
  <si>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</si>
  <si>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</si>
  <si>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</si>
  <si>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</si>
  <si>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</si>
  <si>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</si>
  <si>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</si>
  <si>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</si>
  <si>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D.1.1.</t>
  </si>
  <si>
    <t>SO 01 - Demolice</t>
  </si>
  <si>
    <t>STA</t>
  </si>
  <si>
    <t>1</t>
  </si>
  <si>
    <t>{983efccb-0e58-4e7f-93aa-a973d40f4799}</t>
  </si>
  <si>
    <t>2</t>
  </si>
  <si>
    <t>KRYCÍ LIST SOUPISU PRACÍ</t>
  </si>
  <si>
    <t>Objekt:</t>
  </si>
  <si>
    <t>D.1.1. - SO 01 - Demolice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</si>
  <si>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</si>
  <si>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</si>
  <si>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</si>
  <si>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</si>
  <si>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</si>
  <si>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</si>
  <si>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96 - Bourání konstrukcí</t>
  </si>
  <si>
    <t xml:space="preserve">    98 - Demolice a sanace</t>
  </si>
  <si>
    <t xml:space="preserve">    997 - Přesun sutě</t>
  </si>
  <si>
    <t>PSV - Práce a dodávky PSV</t>
  </si>
  <si>
    <t xml:space="preserve">    767 - Konstrukce zámečnické</t>
  </si>
  <si>
    <t>VRN - Vedlejší rozpočtové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</si>
  <si>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</si>
  <si>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</si>
  <si>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</si>
  <si>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</si>
  <si>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</si>
  <si>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</si>
  <si>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</si>
  <si>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</si>
  <si>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</si>
  <si>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</si>
  <si>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</si>
  <si>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</si>
  <si>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</si>
  <si>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</si>
  <si>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</si>
  <si>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</si>
  <si>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96</t>
  </si>
  <si>
    <t>Bourání konstrukcí</t>
  </si>
  <si>
    <t>K</t>
  </si>
  <si>
    <t>962042321</t>
  </si>
  <si>
    <t>Bourání zdiva z betonu prostého nadzákladového objemu přes 1 m3</t>
  </si>
  <si>
    <t>m3</t>
  </si>
  <si>
    <t>4</t>
  </si>
  <si>
    <t>PP</t>
  </si>
  <si>
    <t>VV</t>
  </si>
  <si>
    <t>stěny pod venk.schody</t>
  </si>
  <si>
    <t>3,4*0,4*1,25*3</t>
  </si>
  <si>
    <t>2,1*0,4*(1,25+0,35)/2*3</t>
  </si>
  <si>
    <t>Součet</t>
  </si>
  <si>
    <t>963053937</t>
  </si>
  <si>
    <t>Bourání železobetonových monolitických schodišťových ramen na schodnicích s vybouráním schodnic</t>
  </si>
  <si>
    <t>m2</t>
  </si>
  <si>
    <t>předložené schody - stupně</t>
  </si>
  <si>
    <t>6,0*2,15</t>
  </si>
  <si>
    <t>5,65*2,15</t>
  </si>
  <si>
    <t>3</t>
  </si>
  <si>
    <t>961044111</t>
  </si>
  <si>
    <t>Bourání základů z betonu prostého</t>
  </si>
  <si>
    <t>6</t>
  </si>
  <si>
    <t>stěny konstrukcí kanálů a šachet pod úrovní 1.PN</t>
  </si>
  <si>
    <t>(12,9+19,45)*(4,0*1,35-3,4*1,05)</t>
  </si>
  <si>
    <t>98</t>
  </si>
  <si>
    <t>Demolice a sanace</t>
  </si>
  <si>
    <t>981013713</t>
  </si>
  <si>
    <t>Demolice budov těžkými mechanizačními prostředky z monolitického nebo montovaného železobetonového skeletu včetně výplňového zdiva, s podílem konstrukcí přes 15 do 20 %</t>
  </si>
  <si>
    <t>8</t>
  </si>
  <si>
    <t>stávající objekt - část A</t>
  </si>
  <si>
    <t xml:space="preserve">montovaný objekt MS OB, vyzdívaný plášť, Boletické panely, </t>
  </si>
  <si>
    <t>copilit.tvárnice, plochá střecha, ze dvora náklad.rampa, tři podlaží...</t>
  </si>
  <si>
    <t>1.PN</t>
  </si>
  <si>
    <t>(57,55*25,35-13,7*4,3+13,2*2,525)*(3,6+0,2)</t>
  </si>
  <si>
    <t>(24,85*6,0)+21,0*(1,85+3,2)/2*(3,5+0,2)</t>
  </si>
  <si>
    <t>rampa (vč.venk.schodišť na rampu)</t>
  </si>
  <si>
    <t>28,05*(6,0+3,8)/2*1,85</t>
  </si>
  <si>
    <t>deska nad rampou</t>
  </si>
  <si>
    <t>(37,25*6,0)*0,2</t>
  </si>
  <si>
    <t>(0,8+37,25+2,1)*0,3*0,6</t>
  </si>
  <si>
    <t>2.PN</t>
  </si>
  <si>
    <t>(57,55*26,7+9,93*6,0+15,55*2,4-5,6*1,675-13,2*2,6)*4,2</t>
  </si>
  <si>
    <t>3.PN</t>
  </si>
  <si>
    <t>50,305*19,6*3,45</t>
  </si>
  <si>
    <t>5</t>
  </si>
  <si>
    <t>981134712</t>
  </si>
  <si>
    <t>Demolice hal průmyslových, zemědělských nebo občanské výstavby těžkými mechanizačními prostředky z monolitického nebo montovaného železobetonového skeletu včetně výplňového zdiva, s podílem konstrukcí přes 10 do 15 %</t>
  </si>
  <si>
    <t>10</t>
  </si>
  <si>
    <t>stávající objekt - část B</t>
  </si>
  <si>
    <t xml:space="preserve">hala montovaná syst.MS OB hal, vyzdívaný plášť, plech.obklady, </t>
  </si>
  <si>
    <t>copilit.tvárnice, střecha sedl.s mírným spádem, vazniky, dvě podlaží,</t>
  </si>
  <si>
    <t xml:space="preserve"> část - společ.místnosti bez stropu,  mezi 1. a 2.PN</t>
  </si>
  <si>
    <t>1.-2.PN</t>
  </si>
  <si>
    <t>(42,23*24,6+12,27*5,925)*((10,47+9,35)/2+0,2)</t>
  </si>
  <si>
    <t>přístavek</t>
  </si>
  <si>
    <t>(5,525*3,4)*((6,05+3,85)/2+0,2)</t>
  </si>
  <si>
    <t>997</t>
  </si>
  <si>
    <t>Přesun sutě</t>
  </si>
  <si>
    <t>997006512</t>
  </si>
  <si>
    <t>Vodorovná doprava suti na skládku s naložením na dopravní prostředek a složením přes 100 m do 1 km</t>
  </si>
  <si>
    <t>t</t>
  </si>
  <si>
    <t>12</t>
  </si>
  <si>
    <t>7</t>
  </si>
  <si>
    <t>997002519</t>
  </si>
  <si>
    <t>Vodorovné přemístění suti a vybouraných hmot bez naložení, se složením a hrubým urovnáním Příplatek k ceně za každý další i započatý 1 km přes 1 km</t>
  </si>
  <si>
    <t>14</t>
  </si>
  <si>
    <t>10341,044*14 "Přepočtené koeficientem množství</t>
  </si>
  <si>
    <t>997013831</t>
  </si>
  <si>
    <t>Poplatek za uložení stavebního odpadu na skládce (skládkovné) směsného</t>
  </si>
  <si>
    <t>16</t>
  </si>
  <si>
    <t>suť mimo zdraví nebezpečný odpad (azbest, živice)</t>
  </si>
  <si>
    <t>(10341,044-149,049)</t>
  </si>
  <si>
    <t>9</t>
  </si>
  <si>
    <t>997013821</t>
  </si>
  <si>
    <t>Poplatek za uložení stavebního odpadu na skládce (skládkovné) s azbestem</t>
  </si>
  <si>
    <t>18</t>
  </si>
  <si>
    <t>nebezpečný odpad - azbest, asfalt...</t>
  </si>
  <si>
    <t>tabulkový výpočet váhy suti se škodlivými látkami</t>
  </si>
  <si>
    <t>(dle katalogu cen za za měr.jednotky - ÚRS Praha)</t>
  </si>
  <si>
    <t xml:space="preserve">objekty obč.vybavenosti - 1,9% + ost.0,5% </t>
  </si>
  <si>
    <t xml:space="preserve"> (dle pol.č.4)</t>
  </si>
  <si>
    <t>4982,455*0,024</t>
  </si>
  <si>
    <t xml:space="preserve">halové mont.objekty obč.vybavenosti - 1%+ost.0,3% </t>
  </si>
  <si>
    <t xml:space="preserve"> (dle pol.č.5)</t>
  </si>
  <si>
    <t>2266,918*0,013</t>
  </si>
  <si>
    <t>PSV</t>
  </si>
  <si>
    <t>Práce a dodávky PSV</t>
  </si>
  <si>
    <t>767</t>
  </si>
  <si>
    <t>Konstrukce zámečnické</t>
  </si>
  <si>
    <t>767161823</t>
  </si>
  <si>
    <t>Demontáž zábradlí schodišťového nerozebíratelný spoj hmotnosti 1 m zábradlí do 20 kg</t>
  </si>
  <si>
    <t>m</t>
  </si>
  <si>
    <t>20</t>
  </si>
  <si>
    <t>11</t>
  </si>
  <si>
    <t>767996705</t>
  </si>
  <si>
    <t>Demontáž ostatních zámečnických konstrukcí o hmotnosti jednotlivých dílů řezáním přes 500 kg</t>
  </si>
  <si>
    <t>kg</t>
  </si>
  <si>
    <t>22</t>
  </si>
  <si>
    <t>ocel.schod.stupně ve vnitrobloku</t>
  </si>
  <si>
    <t>350,0+280,0</t>
  </si>
  <si>
    <t>ocel.schody hl.vstupu do bl.A</t>
  </si>
  <si>
    <t>260,0+180,0+280,0+540,0</t>
  </si>
  <si>
    <t>Mezisoučet - schody</t>
  </si>
  <si>
    <t>ocel.sloupy na rampě  - bl.A</t>
  </si>
  <si>
    <t>(0,4*4*39,3*3,8)*3</t>
  </si>
  <si>
    <t>VRN</t>
  </si>
  <si>
    <t>Vedlejší rozpočtové náklady</t>
  </si>
  <si>
    <t>030001000</t>
  </si>
  <si>
    <t>Náklady na zřízení zařízení staveniště v souladu s ZOV  1,2%</t>
  </si>
  <si>
    <t>kč</t>
  </si>
  <si>
    <t>1024</t>
  </si>
  <si>
    <t>-538720570</t>
  </si>
  <si>
    <t xml:space="preserve">Náklady na zřízení zařízení staveniště v souladu s ZOV  1,2%  </t>
  </si>
  <si>
    <t>13</t>
  </si>
  <si>
    <t>070001000</t>
  </si>
  <si>
    <t>Provozní vlivy 0,1%</t>
  </si>
  <si>
    <t>-69905160</t>
  </si>
  <si>
    <t>039002000</t>
  </si>
  <si>
    <t>Zrušení zařízení staveniště 0,5%</t>
  </si>
  <si>
    <t>-243127854</t>
  </si>
  <si>
    <t>Zrušení zařízení staveniště  0,5%</t>
  </si>
  <si>
    <t>033002000</t>
  </si>
  <si>
    <t>Připojení staveniště na inženýrské sítě 0,3%</t>
  </si>
  <si>
    <t>737893698</t>
  </si>
  <si>
    <t>Připojení staveniště na inženýrské sítě  0,3%</t>
  </si>
  <si>
    <t>072002000</t>
  </si>
  <si>
    <t>Silniční provoz 0,2%</t>
  </si>
  <si>
    <t>959553388</t>
  </si>
  <si>
    <t>17</t>
  </si>
  <si>
    <t>013264000</t>
  </si>
  <si>
    <t>Dokumentace bouracích prací</t>
  </si>
  <si>
    <t>1573288505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</si>
</sst>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0000A8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282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8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1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3" fillId="0" borderId="14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3" fillId="0" borderId="14" xfId="0" applyFont="1" applyBorder="1" applyAlignment="1" applyProtection="1">
      <alignment horizontal="left" vertical="center"/>
      <protection/>
    </xf>
    <xf numFmtId="0" fontId="23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4" fillId="4" borderId="6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4" fillId="4" borderId="7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right" vertical="center"/>
      <protection/>
    </xf>
    <xf numFmtId="0" fontId="24" fillId="4" borderId="8" xfId="0" applyFont="1" applyFill="1" applyBorder="1" applyAlignment="1" applyProtection="1">
      <alignment horizontal="left" vertical="center"/>
      <protection/>
    </xf>
    <xf numFmtId="0" fontId="24" fillId="4" borderId="0" xfId="0" applyFont="1" applyFill="1" applyAlignment="1" applyProtection="1">
      <alignment horizontal="center" vertical="center"/>
      <protection/>
    </xf>
    <xf numFmtId="0" fontId="25" fillId="0" borderId="16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horizontal="right"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2" fillId="0" borderId="14" xfId="0" applyNumberFormat="1" applyFont="1" applyBorder="1" applyAlignment="1" applyProtection="1">
      <alignment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4" fontId="22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8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horizontal="left" vertical="center" wrapText="1"/>
      <protection/>
    </xf>
    <xf numFmtId="0" fontId="30" fillId="0" borderId="0" xfId="0" applyFont="1" applyAlignment="1" applyProtection="1">
      <alignment vertical="center"/>
      <protection/>
    </xf>
    <xf numFmtId="4" fontId="30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1" fillId="0" borderId="19" xfId="0" applyNumberFormat="1" applyFont="1" applyBorder="1" applyAlignment="1" applyProtection="1">
      <alignment vertical="center"/>
      <protection/>
    </xf>
    <xf numFmtId="4" fontId="31" fillId="0" borderId="20" xfId="0" applyNumberFormat="1" applyFont="1" applyBorder="1" applyAlignment="1" applyProtection="1">
      <alignment vertical="center"/>
      <protection/>
    </xf>
    <xf numFmtId="166" fontId="31" fillId="0" borderId="20" xfId="0" applyNumberFormat="1" applyFont="1" applyBorder="1" applyAlignment="1" applyProtection="1">
      <alignment vertical="center"/>
      <protection/>
    </xf>
    <xf numFmtId="4" fontId="31" fillId="0" borderId="21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5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26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3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1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4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4" fillId="4" borderId="0" xfId="0" applyFont="1" applyFill="1" applyAlignment="1" applyProtection="1">
      <alignment horizontal="right"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4" fillId="4" borderId="16" xfId="0" applyFont="1" applyFill="1" applyBorder="1" applyAlignment="1" applyProtection="1">
      <alignment horizontal="center" vertical="center" wrapText="1"/>
      <protection/>
    </xf>
    <xf numFmtId="0" fontId="24" fillId="4" borderId="17" xfId="0" applyFont="1" applyFill="1" applyBorder="1" applyAlignment="1" applyProtection="1">
      <alignment horizontal="center" vertical="center" wrapText="1"/>
      <protection/>
    </xf>
    <xf numFmtId="0" fontId="24" fillId="4" borderId="18" xfId="0" applyFont="1" applyFill="1" applyBorder="1" applyAlignment="1" applyProtection="1">
      <alignment horizontal="center" vertical="center" wrapText="1"/>
      <protection/>
    </xf>
    <xf numFmtId="0" fontId="24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6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4" fillId="0" borderId="12" xfId="0" applyNumberFormat="1" applyFont="1" applyBorder="1" applyAlignment="1" applyProtection="1">
      <alignment/>
      <protection/>
    </xf>
    <xf numFmtId="166" fontId="34" fillId="0" borderId="13" xfId="0" applyNumberFormat="1" applyFont="1" applyBorder="1" applyAlignment="1" applyProtection="1">
      <alignment/>
      <protection/>
    </xf>
    <xf numFmtId="4" fontId="35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4" fillId="0" borderId="22" xfId="0" applyFont="1" applyBorder="1" applyAlignment="1" applyProtection="1">
      <alignment horizontal="center" vertical="center"/>
      <protection/>
    </xf>
    <xf numFmtId="49" fontId="24" fillId="0" borderId="22" xfId="0" applyNumberFormat="1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center" vertical="center" wrapText="1"/>
      <protection/>
    </xf>
    <xf numFmtId="167" fontId="24" fillId="0" borderId="22" xfId="0" applyNumberFormat="1" applyFont="1" applyBorder="1" applyAlignment="1" applyProtection="1">
      <alignment vertical="center"/>
      <protection/>
    </xf>
    <xf numFmtId="4" fontId="24" fillId="2" borderId="22" xfId="0" applyNumberFormat="1" applyFont="1" applyFill="1" applyBorder="1" applyAlignment="1" applyProtection="1">
      <alignment vertical="center"/>
      <protection locked="0"/>
    </xf>
    <xf numFmtId="4" fontId="24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5" fillId="2" borderId="14" xfId="0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horizontal="center" vertical="center"/>
      <protection/>
    </xf>
    <xf numFmtId="166" fontId="25" fillId="0" borderId="0" xfId="0" applyNumberFormat="1" applyFont="1" applyBorder="1" applyAlignment="1" applyProtection="1">
      <alignment vertical="center"/>
      <protection/>
    </xf>
    <xf numFmtId="166" fontId="25" fillId="0" borderId="15" xfId="0" applyNumberFormat="1" applyFont="1" applyBorder="1" applyAlignment="1" applyProtection="1">
      <alignment vertical="center"/>
      <protection/>
    </xf>
    <xf numFmtId="0" fontId="24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6" fillId="0" borderId="0" xfId="0" applyFont="1" applyAlignment="1" applyProtection="1">
      <alignment horizontal="left" vertical="center"/>
      <protection/>
    </xf>
    <xf numFmtId="0" fontId="37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13" fillId="0" borderId="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167" fontId="13" fillId="0" borderId="0" xfId="0" applyNumberFormat="1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3" xfId="0" applyFont="1" applyBorder="1" applyAlignment="1">
      <alignment vertical="center"/>
    </xf>
    <xf numFmtId="0" fontId="13" fillId="0" borderId="14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5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97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8" t="s">
        <v>6</v>
      </c>
      <c r="BT2" s="18" t="s">
        <v>7</v>
      </c>
    </row>
    <row r="3" spans="2:72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2:71" s="1" customFormat="1" ht="24.95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12</v>
      </c>
    </row>
    <row r="5" spans="2:71" s="1" customFormat="1" ht="12" customHeight="1">
      <c r="B5" s="22"/>
      <c r="C5" s="23"/>
      <c r="D5" s="27" t="s">
        <v>13</v>
      </c>
      <c r="E5" s="23"/>
      <c r="F5" s="23"/>
      <c r="G5" s="23"/>
      <c r="H5" s="23"/>
      <c r="I5" s="23"/>
      <c r="J5" s="23"/>
      <c r="K5" s="28" t="s">
        <v>14</v>
      </c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1"/>
      <c r="BE5" s="29" t="s">
        <v>15</v>
      </c>
      <c r="BS5" s="18" t="s">
        <v>6</v>
      </c>
    </row>
    <row r="6" spans="2:71" s="1" customFormat="1" ht="36.95" customHeight="1">
      <c r="B6" s="22"/>
      <c r="C6" s="23"/>
      <c r="D6" s="30" t="s">
        <v>16</v>
      </c>
      <c r="E6" s="23"/>
      <c r="F6" s="23"/>
      <c r="G6" s="23"/>
      <c r="H6" s="23"/>
      <c r="I6" s="23"/>
      <c r="J6" s="23"/>
      <c r="K6" s="31" t="s">
        <v>17</v>
      </c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1"/>
      <c r="BE6" s="32"/>
      <c r="BS6" s="18" t="s">
        <v>6</v>
      </c>
    </row>
    <row r="7" spans="2:71" s="1" customFormat="1" ht="12" customHeight="1">
      <c r="B7" s="22"/>
      <c r="C7" s="23"/>
      <c r="D7" s="33" t="s">
        <v>18</v>
      </c>
      <c r="E7" s="23"/>
      <c r="F7" s="23"/>
      <c r="G7" s="23"/>
      <c r="H7" s="23"/>
      <c r="I7" s="23"/>
      <c r="J7" s="23"/>
      <c r="K7" s="28" t="s">
        <v>1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3" t="s">
        <v>19</v>
      </c>
      <c r="AL7" s="23"/>
      <c r="AM7" s="23"/>
      <c r="AN7" s="28" t="s">
        <v>1</v>
      </c>
      <c r="AO7" s="23"/>
      <c r="AP7" s="23"/>
      <c r="AQ7" s="23"/>
      <c r="AR7" s="21"/>
      <c r="BE7" s="32"/>
      <c r="BS7" s="18" t="s">
        <v>6</v>
      </c>
    </row>
    <row r="8" spans="2:71" s="1" customFormat="1" ht="12" customHeight="1">
      <c r="B8" s="22"/>
      <c r="C8" s="23"/>
      <c r="D8" s="33" t="s">
        <v>20</v>
      </c>
      <c r="E8" s="23"/>
      <c r="F8" s="23"/>
      <c r="G8" s="23"/>
      <c r="H8" s="23"/>
      <c r="I8" s="23"/>
      <c r="J8" s="23"/>
      <c r="K8" s="28" t="s">
        <v>21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3" t="s">
        <v>22</v>
      </c>
      <c r="AL8" s="23"/>
      <c r="AM8" s="23"/>
      <c r="AN8" s="34" t="s">
        <v>23</v>
      </c>
      <c r="AO8" s="23"/>
      <c r="AP8" s="23"/>
      <c r="AQ8" s="23"/>
      <c r="AR8" s="21"/>
      <c r="BE8" s="32"/>
      <c r="BS8" s="18" t="s">
        <v>6</v>
      </c>
    </row>
    <row r="9" spans="2:71" s="1" customFormat="1" ht="14.4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E9" s="32"/>
      <c r="BS9" s="18" t="s">
        <v>6</v>
      </c>
    </row>
    <row r="10" spans="2:71" s="1" customFormat="1" ht="12" customHeight="1">
      <c r="B10" s="22"/>
      <c r="C10" s="23"/>
      <c r="D10" s="33" t="s">
        <v>24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3" t="s">
        <v>25</v>
      </c>
      <c r="AL10" s="23"/>
      <c r="AM10" s="23"/>
      <c r="AN10" s="28" t="s">
        <v>1</v>
      </c>
      <c r="AO10" s="23"/>
      <c r="AP10" s="23"/>
      <c r="AQ10" s="23"/>
      <c r="AR10" s="21"/>
      <c r="BE10" s="32"/>
      <c r="BS10" s="18" t="s">
        <v>6</v>
      </c>
    </row>
    <row r="11" spans="2:71" s="1" customFormat="1" ht="18.45" customHeight="1">
      <c r="B11" s="22"/>
      <c r="C11" s="23"/>
      <c r="D11" s="23"/>
      <c r="E11" s="28" t="s">
        <v>21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3" t="s">
        <v>26</v>
      </c>
      <c r="AL11" s="23"/>
      <c r="AM11" s="23"/>
      <c r="AN11" s="28" t="s">
        <v>1</v>
      </c>
      <c r="AO11" s="23"/>
      <c r="AP11" s="23"/>
      <c r="AQ11" s="23"/>
      <c r="AR11" s="21"/>
      <c r="BE11" s="32"/>
      <c r="BS11" s="18" t="s">
        <v>6</v>
      </c>
    </row>
    <row r="12" spans="2:71" s="1" customFormat="1" ht="6.95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32"/>
      <c r="BS12" s="18" t="s">
        <v>6</v>
      </c>
    </row>
    <row r="13" spans="2:71" s="1" customFormat="1" ht="12" customHeight="1">
      <c r="B13" s="22"/>
      <c r="C13" s="23"/>
      <c r="D13" s="33" t="s">
        <v>27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3" t="s">
        <v>25</v>
      </c>
      <c r="AL13" s="23"/>
      <c r="AM13" s="23"/>
      <c r="AN13" s="35" t="s">
        <v>28</v>
      </c>
      <c r="AO13" s="23"/>
      <c r="AP13" s="23"/>
      <c r="AQ13" s="23"/>
      <c r="AR13" s="21"/>
      <c r="BE13" s="32"/>
      <c r="BS13" s="18" t="s">
        <v>6</v>
      </c>
    </row>
    <row r="14" spans="2:71" ht="12">
      <c r="B14" s="22"/>
      <c r="C14" s="23"/>
      <c r="D14" s="23"/>
      <c r="E14" s="35" t="s">
        <v>28</v>
      </c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3" t="s">
        <v>26</v>
      </c>
      <c r="AL14" s="23"/>
      <c r="AM14" s="23"/>
      <c r="AN14" s="35" t="s">
        <v>28</v>
      </c>
      <c r="AO14" s="23"/>
      <c r="AP14" s="23"/>
      <c r="AQ14" s="23"/>
      <c r="AR14" s="21"/>
      <c r="BE14" s="32"/>
      <c r="BS14" s="18" t="s">
        <v>6</v>
      </c>
    </row>
    <row r="15" spans="2:71" s="1" customFormat="1" ht="6.95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32"/>
      <c r="BS15" s="18" t="s">
        <v>4</v>
      </c>
    </row>
    <row r="16" spans="2:71" s="1" customFormat="1" ht="12" customHeight="1">
      <c r="B16" s="22"/>
      <c r="C16" s="23"/>
      <c r="D16" s="33" t="s">
        <v>29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3" t="s">
        <v>25</v>
      </c>
      <c r="AL16" s="23"/>
      <c r="AM16" s="23"/>
      <c r="AN16" s="28" t="s">
        <v>1</v>
      </c>
      <c r="AO16" s="23"/>
      <c r="AP16" s="23"/>
      <c r="AQ16" s="23"/>
      <c r="AR16" s="21"/>
      <c r="BE16" s="32"/>
      <c r="BS16" s="18" t="s">
        <v>4</v>
      </c>
    </row>
    <row r="17" spans="2:71" s="1" customFormat="1" ht="18.45" customHeight="1">
      <c r="B17" s="22"/>
      <c r="C17" s="23"/>
      <c r="D17" s="23"/>
      <c r="E17" s="28" t="s">
        <v>21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3" t="s">
        <v>26</v>
      </c>
      <c r="AL17" s="23"/>
      <c r="AM17" s="23"/>
      <c r="AN17" s="28" t="s">
        <v>1</v>
      </c>
      <c r="AO17" s="23"/>
      <c r="AP17" s="23"/>
      <c r="AQ17" s="23"/>
      <c r="AR17" s="21"/>
      <c r="BE17" s="32"/>
      <c r="BS17" s="18" t="s">
        <v>30</v>
      </c>
    </row>
    <row r="18" spans="2:71" s="1" customFormat="1" ht="6.95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32"/>
      <c r="BS18" s="18" t="s">
        <v>6</v>
      </c>
    </row>
    <row r="19" spans="2:71" s="1" customFormat="1" ht="12" customHeight="1">
      <c r="B19" s="22"/>
      <c r="C19" s="23"/>
      <c r="D19" s="33" t="s">
        <v>31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3" t="s">
        <v>25</v>
      </c>
      <c r="AL19" s="23"/>
      <c r="AM19" s="23"/>
      <c r="AN19" s="28" t="s">
        <v>1</v>
      </c>
      <c r="AO19" s="23"/>
      <c r="AP19" s="23"/>
      <c r="AQ19" s="23"/>
      <c r="AR19" s="21"/>
      <c r="BE19" s="32"/>
      <c r="BS19" s="18" t="s">
        <v>6</v>
      </c>
    </row>
    <row r="20" spans="2:71" s="1" customFormat="1" ht="18.45" customHeight="1">
      <c r="B20" s="22"/>
      <c r="C20" s="23"/>
      <c r="D20" s="23"/>
      <c r="E20" s="28" t="s">
        <v>21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3" t="s">
        <v>26</v>
      </c>
      <c r="AL20" s="23"/>
      <c r="AM20" s="23"/>
      <c r="AN20" s="28" t="s">
        <v>1</v>
      </c>
      <c r="AO20" s="23"/>
      <c r="AP20" s="23"/>
      <c r="AQ20" s="23"/>
      <c r="AR20" s="21"/>
      <c r="BE20" s="32"/>
      <c r="BS20" s="18" t="s">
        <v>30</v>
      </c>
    </row>
    <row r="21" spans="2:57" s="1" customFormat="1" ht="6.95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32"/>
    </row>
    <row r="22" spans="2:57" s="1" customFormat="1" ht="12" customHeight="1">
      <c r="B22" s="22"/>
      <c r="C22" s="23"/>
      <c r="D22" s="33" t="s">
        <v>32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32"/>
    </row>
    <row r="23" spans="2:57" s="1" customFormat="1" ht="16.5" customHeight="1">
      <c r="B23" s="22"/>
      <c r="C23" s="23"/>
      <c r="D23" s="23"/>
      <c r="E23" s="37" t="s">
        <v>1</v>
      </c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23"/>
      <c r="AP23" s="23"/>
      <c r="AQ23" s="23"/>
      <c r="AR23" s="21"/>
      <c r="BE23" s="32"/>
    </row>
    <row r="24" spans="2:57" s="1" customFormat="1" ht="6.95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32"/>
    </row>
    <row r="25" spans="2:57" s="1" customFormat="1" ht="6.95" customHeight="1">
      <c r="B25" s="22"/>
      <c r="C25" s="23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23"/>
      <c r="AQ25" s="23"/>
      <c r="AR25" s="21"/>
      <c r="BE25" s="32"/>
    </row>
    <row r="26" spans="1:57" s="2" customFormat="1" ht="25.9" customHeight="1">
      <c r="A26" s="39"/>
      <c r="B26" s="40"/>
      <c r="C26" s="41"/>
      <c r="D26" s="42" t="s">
        <v>33</v>
      </c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4">
        <f>ROUND(AG94,2)</f>
        <v>0</v>
      </c>
      <c r="AL26" s="43"/>
      <c r="AM26" s="43"/>
      <c r="AN26" s="43"/>
      <c r="AO26" s="43"/>
      <c r="AP26" s="41"/>
      <c r="AQ26" s="41"/>
      <c r="AR26" s="45"/>
      <c r="BE26" s="32"/>
    </row>
    <row r="27" spans="1:57" s="2" customFormat="1" ht="6.95" customHeight="1">
      <c r="A27" s="39"/>
      <c r="B27" s="40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5"/>
      <c r="BE27" s="32"/>
    </row>
    <row r="28" spans="1:57" s="2" customFormat="1" ht="12">
      <c r="A28" s="39"/>
      <c r="B28" s="40"/>
      <c r="C28" s="41"/>
      <c r="D28" s="41"/>
      <c r="E28" s="41"/>
      <c r="F28" s="41"/>
      <c r="G28" s="41"/>
      <c r="H28" s="41"/>
      <c r="I28" s="41"/>
      <c r="J28" s="41"/>
      <c r="K28" s="41"/>
      <c r="L28" s="46" t="s">
        <v>34</v>
      </c>
      <c r="M28" s="46"/>
      <c r="N28" s="46"/>
      <c r="O28" s="46"/>
      <c r="P28" s="46"/>
      <c r="Q28" s="41"/>
      <c r="R28" s="41"/>
      <c r="S28" s="41"/>
      <c r="T28" s="41"/>
      <c r="U28" s="41"/>
      <c r="V28" s="41"/>
      <c r="W28" s="46" t="s">
        <v>35</v>
      </c>
      <c r="X28" s="46"/>
      <c r="Y28" s="46"/>
      <c r="Z28" s="46"/>
      <c r="AA28" s="46"/>
      <c r="AB28" s="46"/>
      <c r="AC28" s="46"/>
      <c r="AD28" s="46"/>
      <c r="AE28" s="46"/>
      <c r="AF28" s="41"/>
      <c r="AG28" s="41"/>
      <c r="AH28" s="41"/>
      <c r="AI28" s="41"/>
      <c r="AJ28" s="41"/>
      <c r="AK28" s="46" t="s">
        <v>36</v>
      </c>
      <c r="AL28" s="46"/>
      <c r="AM28" s="46"/>
      <c r="AN28" s="46"/>
      <c r="AO28" s="46"/>
      <c r="AP28" s="41"/>
      <c r="AQ28" s="41"/>
      <c r="AR28" s="45"/>
      <c r="BE28" s="32"/>
    </row>
    <row r="29" spans="1:57" s="3" customFormat="1" ht="14.4" customHeight="1">
      <c r="A29" s="3"/>
      <c r="B29" s="47"/>
      <c r="C29" s="48"/>
      <c r="D29" s="33" t="s">
        <v>37</v>
      </c>
      <c r="E29" s="48"/>
      <c r="F29" s="33" t="s">
        <v>38</v>
      </c>
      <c r="G29" s="48"/>
      <c r="H29" s="48"/>
      <c r="I29" s="48"/>
      <c r="J29" s="48"/>
      <c r="K29" s="48"/>
      <c r="L29" s="49">
        <v>0.21</v>
      </c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50">
        <f>ROUND(AZ94,2)</f>
        <v>0</v>
      </c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50">
        <f>ROUND(AV94,2)</f>
        <v>0</v>
      </c>
      <c r="AL29" s="48"/>
      <c r="AM29" s="48"/>
      <c r="AN29" s="48"/>
      <c r="AO29" s="48"/>
      <c r="AP29" s="48"/>
      <c r="AQ29" s="48"/>
      <c r="AR29" s="51"/>
      <c r="BE29" s="52"/>
    </row>
    <row r="30" spans="1:57" s="3" customFormat="1" ht="14.4" customHeight="1">
      <c r="A30" s="3"/>
      <c r="B30" s="47"/>
      <c r="C30" s="48"/>
      <c r="D30" s="48"/>
      <c r="E30" s="48"/>
      <c r="F30" s="33" t="s">
        <v>39</v>
      </c>
      <c r="G30" s="48"/>
      <c r="H30" s="48"/>
      <c r="I30" s="48"/>
      <c r="J30" s="48"/>
      <c r="K30" s="48"/>
      <c r="L30" s="49">
        <v>0.15</v>
      </c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50">
        <f>ROUND(BA94,2)</f>
        <v>0</v>
      </c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50">
        <f>ROUND(AW94,2)</f>
        <v>0</v>
      </c>
      <c r="AL30" s="48"/>
      <c r="AM30" s="48"/>
      <c r="AN30" s="48"/>
      <c r="AO30" s="48"/>
      <c r="AP30" s="48"/>
      <c r="AQ30" s="48"/>
      <c r="AR30" s="51"/>
      <c r="BE30" s="52"/>
    </row>
    <row r="31" spans="1:57" s="3" customFormat="1" ht="14.4" customHeight="1" hidden="1">
      <c r="A31" s="3"/>
      <c r="B31" s="47"/>
      <c r="C31" s="48"/>
      <c r="D31" s="48"/>
      <c r="E31" s="48"/>
      <c r="F31" s="33" t="s">
        <v>40</v>
      </c>
      <c r="G31" s="48"/>
      <c r="H31" s="48"/>
      <c r="I31" s="48"/>
      <c r="J31" s="48"/>
      <c r="K31" s="48"/>
      <c r="L31" s="49">
        <v>0.21</v>
      </c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50">
        <f>ROUND(BB94,2)</f>
        <v>0</v>
      </c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50">
        <v>0</v>
      </c>
      <c r="AL31" s="48"/>
      <c r="AM31" s="48"/>
      <c r="AN31" s="48"/>
      <c r="AO31" s="48"/>
      <c r="AP31" s="48"/>
      <c r="AQ31" s="48"/>
      <c r="AR31" s="51"/>
      <c r="BE31" s="52"/>
    </row>
    <row r="32" spans="1:57" s="3" customFormat="1" ht="14.4" customHeight="1" hidden="1">
      <c r="A32" s="3"/>
      <c r="B32" s="47"/>
      <c r="C32" s="48"/>
      <c r="D32" s="48"/>
      <c r="E32" s="48"/>
      <c r="F32" s="33" t="s">
        <v>41</v>
      </c>
      <c r="G32" s="48"/>
      <c r="H32" s="48"/>
      <c r="I32" s="48"/>
      <c r="J32" s="48"/>
      <c r="K32" s="48"/>
      <c r="L32" s="49">
        <v>0.15</v>
      </c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50">
        <f>ROUND(BC94,2)</f>
        <v>0</v>
      </c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50">
        <v>0</v>
      </c>
      <c r="AL32" s="48"/>
      <c r="AM32" s="48"/>
      <c r="AN32" s="48"/>
      <c r="AO32" s="48"/>
      <c r="AP32" s="48"/>
      <c r="AQ32" s="48"/>
      <c r="AR32" s="51"/>
      <c r="BE32" s="52"/>
    </row>
    <row r="33" spans="1:57" s="3" customFormat="1" ht="14.4" customHeight="1" hidden="1">
      <c r="A33" s="3"/>
      <c r="B33" s="47"/>
      <c r="C33" s="48"/>
      <c r="D33" s="48"/>
      <c r="E33" s="48"/>
      <c r="F33" s="33" t="s">
        <v>42</v>
      </c>
      <c r="G33" s="48"/>
      <c r="H33" s="48"/>
      <c r="I33" s="48"/>
      <c r="J33" s="48"/>
      <c r="K33" s="48"/>
      <c r="L33" s="49">
        <v>0</v>
      </c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50">
        <f>ROUND(BD94,2)</f>
        <v>0</v>
      </c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50">
        <v>0</v>
      </c>
      <c r="AL33" s="48"/>
      <c r="AM33" s="48"/>
      <c r="AN33" s="48"/>
      <c r="AO33" s="48"/>
      <c r="AP33" s="48"/>
      <c r="AQ33" s="48"/>
      <c r="AR33" s="51"/>
      <c r="BE33" s="52"/>
    </row>
    <row r="34" spans="1:57" s="2" customFormat="1" ht="6.95" customHeight="1">
      <c r="A34" s="39"/>
      <c r="B34" s="40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5"/>
      <c r="BE34" s="32"/>
    </row>
    <row r="35" spans="1:57" s="2" customFormat="1" ht="25.9" customHeight="1">
      <c r="A35" s="39"/>
      <c r="B35" s="40"/>
      <c r="C35" s="53"/>
      <c r="D35" s="54" t="s">
        <v>43</v>
      </c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6" t="s">
        <v>44</v>
      </c>
      <c r="U35" s="55"/>
      <c r="V35" s="55"/>
      <c r="W35" s="55"/>
      <c r="X35" s="57" t="s">
        <v>45</v>
      </c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8">
        <f>SUM(AK26:AK33)</f>
        <v>0</v>
      </c>
      <c r="AL35" s="55"/>
      <c r="AM35" s="55"/>
      <c r="AN35" s="55"/>
      <c r="AO35" s="59"/>
      <c r="AP35" s="53"/>
      <c r="AQ35" s="53"/>
      <c r="AR35" s="45"/>
      <c r="BE35" s="39"/>
    </row>
    <row r="36" spans="1:57" s="2" customFormat="1" ht="6.95" customHeight="1">
      <c r="A36" s="39"/>
      <c r="B36" s="40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5"/>
      <c r="BE36" s="39"/>
    </row>
    <row r="37" spans="1:57" s="2" customFormat="1" ht="14.4" customHeight="1">
      <c r="A37" s="39"/>
      <c r="B37" s="40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5"/>
      <c r="BE37" s="39"/>
    </row>
    <row r="38" spans="2:44" s="1" customFormat="1" ht="14.4" customHeight="1">
      <c r="B38" s="22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1"/>
    </row>
    <row r="39" spans="2:44" s="1" customFormat="1" ht="14.4" customHeight="1">
      <c r="B39" s="22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1"/>
    </row>
    <row r="40" spans="2:44" s="1" customFormat="1" ht="14.4" customHeight="1">
      <c r="B40" s="22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1"/>
    </row>
    <row r="41" spans="2:44" s="1" customFormat="1" ht="14.4" customHeight="1">
      <c r="B41" s="22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1"/>
    </row>
    <row r="42" spans="2:44" s="1" customFormat="1" ht="14.4" customHeight="1">
      <c r="B42" s="22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1"/>
    </row>
    <row r="43" spans="2:44" s="1" customFormat="1" ht="14.4" customHeight="1">
      <c r="B43" s="22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1"/>
    </row>
    <row r="44" spans="2:44" s="1" customFormat="1" ht="14.4" customHeight="1">
      <c r="B44" s="22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1"/>
    </row>
    <row r="45" spans="2:44" s="1" customFormat="1" ht="14.4" customHeight="1">
      <c r="B45" s="22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1"/>
    </row>
    <row r="46" spans="2:44" s="1" customFormat="1" ht="14.4" customHeight="1">
      <c r="B46" s="22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1"/>
    </row>
    <row r="47" spans="2:44" s="1" customFormat="1" ht="14.4" customHeight="1">
      <c r="B47" s="22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1"/>
    </row>
    <row r="48" spans="2:44" s="1" customFormat="1" ht="14.4" customHeight="1">
      <c r="B48" s="22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1"/>
    </row>
    <row r="49" spans="2:44" s="2" customFormat="1" ht="14.4" customHeight="1">
      <c r="B49" s="60"/>
      <c r="C49" s="61"/>
      <c r="D49" s="62" t="s">
        <v>46</v>
      </c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2" t="s">
        <v>47</v>
      </c>
      <c r="AI49" s="63"/>
      <c r="AJ49" s="63"/>
      <c r="AK49" s="63"/>
      <c r="AL49" s="63"/>
      <c r="AM49" s="63"/>
      <c r="AN49" s="63"/>
      <c r="AO49" s="63"/>
      <c r="AP49" s="61"/>
      <c r="AQ49" s="61"/>
      <c r="AR49" s="64"/>
    </row>
    <row r="50" spans="2:44" ht="12">
      <c r="B50" s="22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1"/>
    </row>
    <row r="51" spans="2:44" ht="12">
      <c r="B51" s="22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1"/>
    </row>
    <row r="52" spans="2:44" ht="12">
      <c r="B52" s="22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1"/>
    </row>
    <row r="53" spans="2:44" ht="12">
      <c r="B53" s="22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1"/>
    </row>
    <row r="54" spans="2:44" ht="12">
      <c r="B54" s="22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1"/>
    </row>
    <row r="55" spans="2:44" ht="12">
      <c r="B55" s="22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1"/>
    </row>
    <row r="56" spans="2:44" ht="12">
      <c r="B56" s="22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1"/>
    </row>
    <row r="57" spans="2:44" ht="12">
      <c r="B57" s="22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1"/>
    </row>
    <row r="58" spans="2:44" ht="12">
      <c r="B58" s="22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1"/>
    </row>
    <row r="59" spans="2:44" ht="12"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1"/>
    </row>
    <row r="60" spans="1:57" s="2" customFormat="1" ht="12">
      <c r="A60" s="39"/>
      <c r="B60" s="40"/>
      <c r="C60" s="41"/>
      <c r="D60" s="65" t="s">
        <v>48</v>
      </c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65" t="s">
        <v>49</v>
      </c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65" t="s">
        <v>48</v>
      </c>
      <c r="AI60" s="43"/>
      <c r="AJ60" s="43"/>
      <c r="AK60" s="43"/>
      <c r="AL60" s="43"/>
      <c r="AM60" s="65" t="s">
        <v>49</v>
      </c>
      <c r="AN60" s="43"/>
      <c r="AO60" s="43"/>
      <c r="AP60" s="41"/>
      <c r="AQ60" s="41"/>
      <c r="AR60" s="45"/>
      <c r="BE60" s="39"/>
    </row>
    <row r="61" spans="2:44" ht="12">
      <c r="B61" s="2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1"/>
    </row>
    <row r="62" spans="2:44" ht="12">
      <c r="B62" s="22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1"/>
    </row>
    <row r="63" spans="2:44" ht="12">
      <c r="B63" s="22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1"/>
    </row>
    <row r="64" spans="1:57" s="2" customFormat="1" ht="12">
      <c r="A64" s="39"/>
      <c r="B64" s="40"/>
      <c r="C64" s="41"/>
      <c r="D64" s="62" t="s">
        <v>50</v>
      </c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  <c r="AA64" s="66"/>
      <c r="AB64" s="66"/>
      <c r="AC64" s="66"/>
      <c r="AD64" s="66"/>
      <c r="AE64" s="66"/>
      <c r="AF64" s="66"/>
      <c r="AG64" s="66"/>
      <c r="AH64" s="62" t="s">
        <v>51</v>
      </c>
      <c r="AI64" s="66"/>
      <c r="AJ64" s="66"/>
      <c r="AK64" s="66"/>
      <c r="AL64" s="66"/>
      <c r="AM64" s="66"/>
      <c r="AN64" s="66"/>
      <c r="AO64" s="66"/>
      <c r="AP64" s="41"/>
      <c r="AQ64" s="41"/>
      <c r="AR64" s="45"/>
      <c r="BE64" s="39"/>
    </row>
    <row r="65" spans="2:44" ht="12">
      <c r="B65" s="22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1"/>
    </row>
    <row r="66" spans="2:44" ht="12">
      <c r="B66" s="22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1"/>
    </row>
    <row r="67" spans="2:44" ht="12">
      <c r="B67" s="22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1"/>
    </row>
    <row r="68" spans="2:44" ht="12">
      <c r="B68" s="22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1"/>
    </row>
    <row r="69" spans="2:44" ht="12">
      <c r="B69" s="22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1"/>
    </row>
    <row r="70" spans="2:44" ht="12">
      <c r="B70" s="22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1"/>
    </row>
    <row r="71" spans="2:44" ht="12">
      <c r="B71" s="22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1"/>
    </row>
    <row r="72" spans="2:44" ht="12">
      <c r="B72" s="2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1"/>
    </row>
    <row r="73" spans="2:44" ht="12">
      <c r="B73" s="22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1"/>
    </row>
    <row r="74" spans="2:44" ht="12">
      <c r="B74" s="22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1"/>
    </row>
    <row r="75" spans="1:57" s="2" customFormat="1" ht="12">
      <c r="A75" s="39"/>
      <c r="B75" s="40"/>
      <c r="C75" s="41"/>
      <c r="D75" s="65" t="s">
        <v>48</v>
      </c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65" t="s">
        <v>49</v>
      </c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65" t="s">
        <v>48</v>
      </c>
      <c r="AI75" s="43"/>
      <c r="AJ75" s="43"/>
      <c r="AK75" s="43"/>
      <c r="AL75" s="43"/>
      <c r="AM75" s="65" t="s">
        <v>49</v>
      </c>
      <c r="AN75" s="43"/>
      <c r="AO75" s="43"/>
      <c r="AP75" s="41"/>
      <c r="AQ75" s="41"/>
      <c r="AR75" s="45"/>
      <c r="BE75" s="39"/>
    </row>
    <row r="76" spans="1:57" s="2" customFormat="1" ht="12">
      <c r="A76" s="39"/>
      <c r="B76" s="40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5"/>
      <c r="BE76" s="39"/>
    </row>
    <row r="77" spans="1:57" s="2" customFormat="1" ht="6.95" customHeight="1">
      <c r="A77" s="39"/>
      <c r="B77" s="67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  <c r="AB77" s="68"/>
      <c r="AC77" s="68"/>
      <c r="AD77" s="68"/>
      <c r="AE77" s="68"/>
      <c r="AF77" s="68"/>
      <c r="AG77" s="68"/>
      <c r="AH77" s="68"/>
      <c r="AI77" s="68"/>
      <c r="AJ77" s="68"/>
      <c r="AK77" s="68"/>
      <c r="AL77" s="68"/>
      <c r="AM77" s="68"/>
      <c r="AN77" s="68"/>
      <c r="AO77" s="68"/>
      <c r="AP77" s="68"/>
      <c r="AQ77" s="68"/>
      <c r="AR77" s="45"/>
      <c r="BE77" s="39"/>
    </row>
    <row r="81" spans="1:57" s="2" customFormat="1" ht="6.95" customHeight="1">
      <c r="A81" s="39"/>
      <c r="B81" s="69"/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0"/>
      <c r="Q81" s="70"/>
      <c r="R81" s="70"/>
      <c r="S81" s="70"/>
      <c r="T81" s="70"/>
      <c r="U81" s="70"/>
      <c r="V81" s="70"/>
      <c r="W81" s="70"/>
      <c r="X81" s="70"/>
      <c r="Y81" s="70"/>
      <c r="Z81" s="70"/>
      <c r="AA81" s="70"/>
      <c r="AB81" s="70"/>
      <c r="AC81" s="70"/>
      <c r="AD81" s="70"/>
      <c r="AE81" s="70"/>
      <c r="AF81" s="70"/>
      <c r="AG81" s="70"/>
      <c r="AH81" s="70"/>
      <c r="AI81" s="70"/>
      <c r="AJ81" s="70"/>
      <c r="AK81" s="70"/>
      <c r="AL81" s="70"/>
      <c r="AM81" s="70"/>
      <c r="AN81" s="70"/>
      <c r="AO81" s="70"/>
      <c r="AP81" s="70"/>
      <c r="AQ81" s="70"/>
      <c r="AR81" s="45"/>
      <c r="BE81" s="39"/>
    </row>
    <row r="82" spans="1:57" s="2" customFormat="1" ht="24.95" customHeight="1">
      <c r="A82" s="39"/>
      <c r="B82" s="40"/>
      <c r="C82" s="24" t="s">
        <v>52</v>
      </c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N82" s="41"/>
      <c r="AO82" s="41"/>
      <c r="AP82" s="41"/>
      <c r="AQ82" s="41"/>
      <c r="AR82" s="45"/>
      <c r="BE82" s="39"/>
    </row>
    <row r="83" spans="1:57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  <c r="AF83" s="41"/>
      <c r="AG83" s="41"/>
      <c r="AH83" s="41"/>
      <c r="AI83" s="41"/>
      <c r="AJ83" s="41"/>
      <c r="AK83" s="41"/>
      <c r="AL83" s="41"/>
      <c r="AM83" s="41"/>
      <c r="AN83" s="41"/>
      <c r="AO83" s="41"/>
      <c r="AP83" s="41"/>
      <c r="AQ83" s="41"/>
      <c r="AR83" s="45"/>
      <c r="BE83" s="39"/>
    </row>
    <row r="84" spans="1:57" s="4" customFormat="1" ht="12" customHeight="1">
      <c r="A84" s="4"/>
      <c r="B84" s="71"/>
      <c r="C84" s="33" t="s">
        <v>13</v>
      </c>
      <c r="D84" s="72"/>
      <c r="E84" s="72"/>
      <c r="F84" s="72"/>
      <c r="G84" s="72"/>
      <c r="H84" s="72"/>
      <c r="I84" s="72"/>
      <c r="J84" s="72"/>
      <c r="K84" s="72"/>
      <c r="L84" s="72" t="str">
        <f>K5</f>
        <v>01</v>
      </c>
      <c r="M84" s="72"/>
      <c r="N84" s="72"/>
      <c r="O84" s="72"/>
      <c r="P84" s="72"/>
      <c r="Q84" s="72"/>
      <c r="R84" s="72"/>
      <c r="S84" s="72"/>
      <c r="T84" s="72"/>
      <c r="U84" s="72"/>
      <c r="V84" s="72"/>
      <c r="W84" s="72"/>
      <c r="X84" s="72"/>
      <c r="Y84" s="72"/>
      <c r="Z84" s="72"/>
      <c r="AA84" s="72"/>
      <c r="AB84" s="72"/>
      <c r="AC84" s="72"/>
      <c r="AD84" s="72"/>
      <c r="AE84" s="72"/>
      <c r="AF84" s="72"/>
      <c r="AG84" s="72"/>
      <c r="AH84" s="72"/>
      <c r="AI84" s="72"/>
      <c r="AJ84" s="72"/>
      <c r="AK84" s="72"/>
      <c r="AL84" s="72"/>
      <c r="AM84" s="72"/>
      <c r="AN84" s="72"/>
      <c r="AO84" s="72"/>
      <c r="AP84" s="72"/>
      <c r="AQ84" s="72"/>
      <c r="AR84" s="73"/>
      <c r="BE84" s="4"/>
    </row>
    <row r="85" spans="1:57" s="5" customFormat="1" ht="36.95" customHeight="1">
      <c r="A85" s="5"/>
      <c r="B85" s="74"/>
      <c r="C85" s="75" t="s">
        <v>16</v>
      </c>
      <c r="D85" s="76"/>
      <c r="E85" s="76"/>
      <c r="F85" s="76"/>
      <c r="G85" s="76"/>
      <c r="H85" s="76"/>
      <c r="I85" s="76"/>
      <c r="J85" s="76"/>
      <c r="K85" s="76"/>
      <c r="L85" s="77" t="str">
        <f>K6</f>
        <v>VV_DEMOLICE_VĚDECKOTECHNICKÝ PARK UPOL, BLOK D</v>
      </c>
      <c r="M85" s="76"/>
      <c r="N85" s="76"/>
      <c r="O85" s="76"/>
      <c r="P85" s="76"/>
      <c r="Q85" s="76"/>
      <c r="R85" s="76"/>
      <c r="S85" s="76"/>
      <c r="T85" s="76"/>
      <c r="U85" s="76"/>
      <c r="V85" s="76"/>
      <c r="W85" s="76"/>
      <c r="X85" s="76"/>
      <c r="Y85" s="76"/>
      <c r="Z85" s="76"/>
      <c r="AA85" s="76"/>
      <c r="AB85" s="76"/>
      <c r="AC85" s="76"/>
      <c r="AD85" s="76"/>
      <c r="AE85" s="76"/>
      <c r="AF85" s="76"/>
      <c r="AG85" s="76"/>
      <c r="AH85" s="76"/>
      <c r="AI85" s="76"/>
      <c r="AJ85" s="76"/>
      <c r="AK85" s="76"/>
      <c r="AL85" s="76"/>
      <c r="AM85" s="76"/>
      <c r="AN85" s="76"/>
      <c r="AO85" s="76"/>
      <c r="AP85" s="76"/>
      <c r="AQ85" s="76"/>
      <c r="AR85" s="78"/>
      <c r="BE85" s="5"/>
    </row>
    <row r="86" spans="1:57" s="2" customFormat="1" ht="6.95" customHeight="1">
      <c r="A86" s="39"/>
      <c r="B86" s="40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41"/>
      <c r="AH86" s="41"/>
      <c r="AI86" s="41"/>
      <c r="AJ86" s="41"/>
      <c r="AK86" s="41"/>
      <c r="AL86" s="41"/>
      <c r="AM86" s="41"/>
      <c r="AN86" s="41"/>
      <c r="AO86" s="41"/>
      <c r="AP86" s="41"/>
      <c r="AQ86" s="41"/>
      <c r="AR86" s="45"/>
      <c r="BE86" s="39"/>
    </row>
    <row r="87" spans="1:57" s="2" customFormat="1" ht="12" customHeight="1">
      <c r="A87" s="39"/>
      <c r="B87" s="40"/>
      <c r="C87" s="33" t="s">
        <v>20</v>
      </c>
      <c r="D87" s="41"/>
      <c r="E87" s="41"/>
      <c r="F87" s="41"/>
      <c r="G87" s="41"/>
      <c r="H87" s="41"/>
      <c r="I87" s="41"/>
      <c r="J87" s="41"/>
      <c r="K87" s="41"/>
      <c r="L87" s="79" t="str">
        <f>IF(K8="","",K8)</f>
        <v xml:space="preserve"> </v>
      </c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F87" s="41"/>
      <c r="AG87" s="41"/>
      <c r="AH87" s="41"/>
      <c r="AI87" s="33" t="s">
        <v>22</v>
      </c>
      <c r="AJ87" s="41"/>
      <c r="AK87" s="41"/>
      <c r="AL87" s="41"/>
      <c r="AM87" s="80" t="str">
        <f>IF(AN8="","",AN8)</f>
        <v>9. 2. 2021</v>
      </c>
      <c r="AN87" s="80"/>
      <c r="AO87" s="41"/>
      <c r="AP87" s="41"/>
      <c r="AQ87" s="41"/>
      <c r="AR87" s="45"/>
      <c r="BE87" s="39"/>
    </row>
    <row r="88" spans="1:57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F88" s="41"/>
      <c r="AG88" s="41"/>
      <c r="AH88" s="41"/>
      <c r="AI88" s="41"/>
      <c r="AJ88" s="41"/>
      <c r="AK88" s="41"/>
      <c r="AL88" s="41"/>
      <c r="AM88" s="41"/>
      <c r="AN88" s="41"/>
      <c r="AO88" s="41"/>
      <c r="AP88" s="41"/>
      <c r="AQ88" s="41"/>
      <c r="AR88" s="45"/>
      <c r="BE88" s="39"/>
    </row>
    <row r="89" spans="1:57" s="2" customFormat="1" ht="15.15" customHeight="1">
      <c r="A89" s="39"/>
      <c r="B89" s="40"/>
      <c r="C89" s="33" t="s">
        <v>24</v>
      </c>
      <c r="D89" s="41"/>
      <c r="E89" s="41"/>
      <c r="F89" s="41"/>
      <c r="G89" s="41"/>
      <c r="H89" s="41"/>
      <c r="I89" s="41"/>
      <c r="J89" s="41"/>
      <c r="K89" s="41"/>
      <c r="L89" s="72" t="str">
        <f>IF(E11="","",E11)</f>
        <v xml:space="preserve"> </v>
      </c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F89" s="41"/>
      <c r="AG89" s="41"/>
      <c r="AH89" s="41"/>
      <c r="AI89" s="33" t="s">
        <v>29</v>
      </c>
      <c r="AJ89" s="41"/>
      <c r="AK89" s="41"/>
      <c r="AL89" s="41"/>
      <c r="AM89" s="81" t="str">
        <f>IF(E17="","",E17)</f>
        <v xml:space="preserve"> </v>
      </c>
      <c r="AN89" s="72"/>
      <c r="AO89" s="72"/>
      <c r="AP89" s="72"/>
      <c r="AQ89" s="41"/>
      <c r="AR89" s="45"/>
      <c r="AS89" s="82" t="s">
        <v>53</v>
      </c>
      <c r="AT89" s="83"/>
      <c r="AU89" s="84"/>
      <c r="AV89" s="84"/>
      <c r="AW89" s="84"/>
      <c r="AX89" s="84"/>
      <c r="AY89" s="84"/>
      <c r="AZ89" s="84"/>
      <c r="BA89" s="84"/>
      <c r="BB89" s="84"/>
      <c r="BC89" s="84"/>
      <c r="BD89" s="85"/>
      <c r="BE89" s="39"/>
    </row>
    <row r="90" spans="1:57" s="2" customFormat="1" ht="15.15" customHeight="1">
      <c r="A90" s="39"/>
      <c r="B90" s="40"/>
      <c r="C90" s="33" t="s">
        <v>27</v>
      </c>
      <c r="D90" s="41"/>
      <c r="E90" s="41"/>
      <c r="F90" s="41"/>
      <c r="G90" s="41"/>
      <c r="H90" s="41"/>
      <c r="I90" s="41"/>
      <c r="J90" s="41"/>
      <c r="K90" s="41"/>
      <c r="L90" s="72" t="str">
        <f>IF(E14="Vyplň údaj","",E14)</f>
        <v/>
      </c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F90" s="41"/>
      <c r="AG90" s="41"/>
      <c r="AH90" s="41"/>
      <c r="AI90" s="33" t="s">
        <v>31</v>
      </c>
      <c r="AJ90" s="41"/>
      <c r="AK90" s="41"/>
      <c r="AL90" s="41"/>
      <c r="AM90" s="81" t="str">
        <f>IF(E20="","",E20)</f>
        <v xml:space="preserve"> </v>
      </c>
      <c r="AN90" s="72"/>
      <c r="AO90" s="72"/>
      <c r="AP90" s="72"/>
      <c r="AQ90" s="41"/>
      <c r="AR90" s="45"/>
      <c r="AS90" s="86"/>
      <c r="AT90" s="87"/>
      <c r="AU90" s="88"/>
      <c r="AV90" s="88"/>
      <c r="AW90" s="88"/>
      <c r="AX90" s="88"/>
      <c r="AY90" s="88"/>
      <c r="AZ90" s="88"/>
      <c r="BA90" s="88"/>
      <c r="BB90" s="88"/>
      <c r="BC90" s="88"/>
      <c r="BD90" s="89"/>
      <c r="BE90" s="39"/>
    </row>
    <row r="91" spans="1:57" s="2" customFormat="1" ht="10.8" customHeight="1">
      <c r="A91" s="39"/>
      <c r="B91" s="40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F91" s="41"/>
      <c r="AG91" s="41"/>
      <c r="AH91" s="41"/>
      <c r="AI91" s="41"/>
      <c r="AJ91" s="41"/>
      <c r="AK91" s="41"/>
      <c r="AL91" s="41"/>
      <c r="AM91" s="41"/>
      <c r="AN91" s="41"/>
      <c r="AO91" s="41"/>
      <c r="AP91" s="41"/>
      <c r="AQ91" s="41"/>
      <c r="AR91" s="45"/>
      <c r="AS91" s="90"/>
      <c r="AT91" s="91"/>
      <c r="AU91" s="92"/>
      <c r="AV91" s="92"/>
      <c r="AW91" s="92"/>
      <c r="AX91" s="92"/>
      <c r="AY91" s="92"/>
      <c r="AZ91" s="92"/>
      <c r="BA91" s="92"/>
      <c r="BB91" s="92"/>
      <c r="BC91" s="92"/>
      <c r="BD91" s="93"/>
      <c r="BE91" s="39"/>
    </row>
    <row r="92" spans="1:57" s="2" customFormat="1" ht="29.25" customHeight="1">
      <c r="A92" s="39"/>
      <c r="B92" s="40"/>
      <c r="C92" s="94" t="s">
        <v>54</v>
      </c>
      <c r="D92" s="95"/>
      <c r="E92" s="95"/>
      <c r="F92" s="95"/>
      <c r="G92" s="95"/>
      <c r="H92" s="96"/>
      <c r="I92" s="97" t="s">
        <v>55</v>
      </c>
      <c r="J92" s="95"/>
      <c r="K92" s="95"/>
      <c r="L92" s="95"/>
      <c r="M92" s="95"/>
      <c r="N92" s="95"/>
      <c r="O92" s="95"/>
      <c r="P92" s="95"/>
      <c r="Q92" s="95"/>
      <c r="R92" s="95"/>
      <c r="S92" s="95"/>
      <c r="T92" s="95"/>
      <c r="U92" s="95"/>
      <c r="V92" s="95"/>
      <c r="W92" s="95"/>
      <c r="X92" s="95"/>
      <c r="Y92" s="95"/>
      <c r="Z92" s="95"/>
      <c r="AA92" s="95"/>
      <c r="AB92" s="95"/>
      <c r="AC92" s="95"/>
      <c r="AD92" s="95"/>
      <c r="AE92" s="95"/>
      <c r="AF92" s="95"/>
      <c r="AG92" s="98" t="s">
        <v>56</v>
      </c>
      <c r="AH92" s="95"/>
      <c r="AI92" s="95"/>
      <c r="AJ92" s="95"/>
      <c r="AK92" s="95"/>
      <c r="AL92" s="95"/>
      <c r="AM92" s="95"/>
      <c r="AN92" s="97" t="s">
        <v>57</v>
      </c>
      <c r="AO92" s="95"/>
      <c r="AP92" s="99"/>
      <c r="AQ92" s="100" t="s">
        <v>58</v>
      </c>
      <c r="AR92" s="45"/>
      <c r="AS92" s="101" t="s">
        <v>59</v>
      </c>
      <c r="AT92" s="102" t="s">
        <v>60</v>
      </c>
      <c r="AU92" s="102" t="s">
        <v>61</v>
      </c>
      <c r="AV92" s="102" t="s">
        <v>62</v>
      </c>
      <c r="AW92" s="102" t="s">
        <v>63</v>
      </c>
      <c r="AX92" s="102" t="s">
        <v>64</v>
      </c>
      <c r="AY92" s="102" t="s">
        <v>65</v>
      </c>
      <c r="AZ92" s="102" t="s">
        <v>66</v>
      </c>
      <c r="BA92" s="102" t="s">
        <v>67</v>
      </c>
      <c r="BB92" s="102" t="s">
        <v>68</v>
      </c>
      <c r="BC92" s="102" t="s">
        <v>69</v>
      </c>
      <c r="BD92" s="103" t="s">
        <v>70</v>
      </c>
      <c r="BE92" s="39"/>
    </row>
    <row r="93" spans="1:57" s="2" customFormat="1" ht="10.8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F93" s="41"/>
      <c r="AG93" s="41"/>
      <c r="AH93" s="41"/>
      <c r="AI93" s="41"/>
      <c r="AJ93" s="41"/>
      <c r="AK93" s="41"/>
      <c r="AL93" s="41"/>
      <c r="AM93" s="41"/>
      <c r="AN93" s="41"/>
      <c r="AO93" s="41"/>
      <c r="AP93" s="41"/>
      <c r="AQ93" s="41"/>
      <c r="AR93" s="45"/>
      <c r="AS93" s="104"/>
      <c r="AT93" s="105"/>
      <c r="AU93" s="105"/>
      <c r="AV93" s="105"/>
      <c r="AW93" s="105"/>
      <c r="AX93" s="105"/>
      <c r="AY93" s="105"/>
      <c r="AZ93" s="105"/>
      <c r="BA93" s="105"/>
      <c r="BB93" s="105"/>
      <c r="BC93" s="105"/>
      <c r="BD93" s="106"/>
      <c r="BE93" s="39"/>
    </row>
    <row r="94" spans="1:90" s="6" customFormat="1" ht="32.4" customHeight="1">
      <c r="A94" s="6"/>
      <c r="B94" s="107"/>
      <c r="C94" s="108" t="s">
        <v>71</v>
      </c>
      <c r="D94" s="109"/>
      <c r="E94" s="109"/>
      <c r="F94" s="109"/>
      <c r="G94" s="109"/>
      <c r="H94" s="109"/>
      <c r="I94" s="109"/>
      <c r="J94" s="109"/>
      <c r="K94" s="109"/>
      <c r="L94" s="109"/>
      <c r="M94" s="109"/>
      <c r="N94" s="109"/>
      <c r="O94" s="109"/>
      <c r="P94" s="109"/>
      <c r="Q94" s="109"/>
      <c r="R94" s="109"/>
      <c r="S94" s="109"/>
      <c r="T94" s="109"/>
      <c r="U94" s="109"/>
      <c r="V94" s="109"/>
      <c r="W94" s="109"/>
      <c r="X94" s="109"/>
      <c r="Y94" s="109"/>
      <c r="Z94" s="109"/>
      <c r="AA94" s="109"/>
      <c r="AB94" s="109"/>
      <c r="AC94" s="109"/>
      <c r="AD94" s="109"/>
      <c r="AE94" s="109"/>
      <c r="AF94" s="109"/>
      <c r="AG94" s="110">
        <f>ROUND(AG95,2)</f>
        <v>0</v>
      </c>
      <c r="AH94" s="110"/>
      <c r="AI94" s="110"/>
      <c r="AJ94" s="110"/>
      <c r="AK94" s="110"/>
      <c r="AL94" s="110"/>
      <c r="AM94" s="110"/>
      <c r="AN94" s="111">
        <f>SUM(AG94,AT94)</f>
        <v>0</v>
      </c>
      <c r="AO94" s="111"/>
      <c r="AP94" s="111"/>
      <c r="AQ94" s="112" t="s">
        <v>1</v>
      </c>
      <c r="AR94" s="113"/>
      <c r="AS94" s="114">
        <f>ROUND(AS95,2)</f>
        <v>0</v>
      </c>
      <c r="AT94" s="115">
        <f>ROUND(SUM(AV94:AW94),2)</f>
        <v>0</v>
      </c>
      <c r="AU94" s="116">
        <f>ROUND(AU95,5)</f>
        <v>0</v>
      </c>
      <c r="AV94" s="115">
        <f>ROUND(AZ94*L29,2)</f>
        <v>0</v>
      </c>
      <c r="AW94" s="115">
        <f>ROUND(BA94*L30,2)</f>
        <v>0</v>
      </c>
      <c r="AX94" s="115">
        <f>ROUND(BB94*L29,2)</f>
        <v>0</v>
      </c>
      <c r="AY94" s="115">
        <f>ROUND(BC94*L30,2)</f>
        <v>0</v>
      </c>
      <c r="AZ94" s="115">
        <f>ROUND(AZ95,2)</f>
        <v>0</v>
      </c>
      <c r="BA94" s="115">
        <f>ROUND(BA95,2)</f>
        <v>0</v>
      </c>
      <c r="BB94" s="115">
        <f>ROUND(BB95,2)</f>
        <v>0</v>
      </c>
      <c r="BC94" s="115">
        <f>ROUND(BC95,2)</f>
        <v>0</v>
      </c>
      <c r="BD94" s="117">
        <f>ROUND(BD95,2)</f>
        <v>0</v>
      </c>
      <c r="BE94" s="6"/>
      <c r="BS94" s="118" t="s">
        <v>72</v>
      </c>
      <c r="BT94" s="118" t="s">
        <v>73</v>
      </c>
      <c r="BU94" s="119" t="s">
        <v>74</v>
      </c>
      <c r="BV94" s="118" t="s">
        <v>75</v>
      </c>
      <c r="BW94" s="118" t="s">
        <v>5</v>
      </c>
      <c r="BX94" s="118" t="s">
        <v>76</v>
      </c>
      <c r="CL94" s="118" t="s">
        <v>1</v>
      </c>
    </row>
    <row r="95" spans="1:91" s="7" customFormat="1" ht="16.5" customHeight="1">
      <c r="A95" s="120" t="s">
        <v>77</v>
      </c>
      <c r="B95" s="121"/>
      <c r="C95" s="122"/>
      <c r="D95" s="123" t="s">
        <v>78</v>
      </c>
      <c r="E95" s="123"/>
      <c r="F95" s="123"/>
      <c r="G95" s="123"/>
      <c r="H95" s="123"/>
      <c r="I95" s="124"/>
      <c r="J95" s="123" t="s">
        <v>79</v>
      </c>
      <c r="K95" s="123"/>
      <c r="L95" s="123"/>
      <c r="M95" s="123"/>
      <c r="N95" s="123"/>
      <c r="O95" s="123"/>
      <c r="P95" s="123"/>
      <c r="Q95" s="123"/>
      <c r="R95" s="123"/>
      <c r="S95" s="123"/>
      <c r="T95" s="123"/>
      <c r="U95" s="123"/>
      <c r="V95" s="123"/>
      <c r="W95" s="123"/>
      <c r="X95" s="123"/>
      <c r="Y95" s="123"/>
      <c r="Z95" s="123"/>
      <c r="AA95" s="123"/>
      <c r="AB95" s="123"/>
      <c r="AC95" s="123"/>
      <c r="AD95" s="123"/>
      <c r="AE95" s="123"/>
      <c r="AF95" s="123"/>
      <c r="AG95" s="125">
        <f>'D.1.1. - SO 01 - Demolice'!J30</f>
        <v>0</v>
      </c>
      <c r="AH95" s="124"/>
      <c r="AI95" s="124"/>
      <c r="AJ95" s="124"/>
      <c r="AK95" s="124"/>
      <c r="AL95" s="124"/>
      <c r="AM95" s="124"/>
      <c r="AN95" s="125">
        <f>SUM(AG95,AT95)</f>
        <v>0</v>
      </c>
      <c r="AO95" s="124"/>
      <c r="AP95" s="124"/>
      <c r="AQ95" s="126" t="s">
        <v>80</v>
      </c>
      <c r="AR95" s="127"/>
      <c r="AS95" s="128">
        <v>0</v>
      </c>
      <c r="AT95" s="129">
        <f>ROUND(SUM(AV95:AW95),2)</f>
        <v>0</v>
      </c>
      <c r="AU95" s="130">
        <f>'D.1.1. - SO 01 - Demolice'!P123</f>
        <v>0</v>
      </c>
      <c r="AV95" s="129">
        <f>'D.1.1. - SO 01 - Demolice'!J33</f>
        <v>0</v>
      </c>
      <c r="AW95" s="129">
        <f>'D.1.1. - SO 01 - Demolice'!J34</f>
        <v>0</v>
      </c>
      <c r="AX95" s="129">
        <f>'D.1.1. - SO 01 - Demolice'!J35</f>
        <v>0</v>
      </c>
      <c r="AY95" s="129">
        <f>'D.1.1. - SO 01 - Demolice'!J36</f>
        <v>0</v>
      </c>
      <c r="AZ95" s="129">
        <f>'D.1.1. - SO 01 - Demolice'!F33</f>
        <v>0</v>
      </c>
      <c r="BA95" s="129">
        <f>'D.1.1. - SO 01 - Demolice'!F34</f>
        <v>0</v>
      </c>
      <c r="BB95" s="129">
        <f>'D.1.1. - SO 01 - Demolice'!F35</f>
        <v>0</v>
      </c>
      <c r="BC95" s="129">
        <f>'D.1.1. - SO 01 - Demolice'!F36</f>
        <v>0</v>
      </c>
      <c r="BD95" s="131">
        <f>'D.1.1. - SO 01 - Demolice'!F37</f>
        <v>0</v>
      </c>
      <c r="BE95" s="7"/>
      <c r="BT95" s="132" t="s">
        <v>81</v>
      </c>
      <c r="BV95" s="132" t="s">
        <v>75</v>
      </c>
      <c r="BW95" s="132" t="s">
        <v>82</v>
      </c>
      <c r="BX95" s="132" t="s">
        <v>5</v>
      </c>
      <c r="CL95" s="132" t="s">
        <v>1</v>
      </c>
      <c r="CM95" s="132" t="s">
        <v>83</v>
      </c>
    </row>
    <row r="96" spans="1:57" s="2" customFormat="1" ht="30" customHeight="1">
      <c r="A96" s="39"/>
      <c r="B96" s="40"/>
      <c r="C96" s="41"/>
      <c r="D96" s="41"/>
      <c r="E96" s="41"/>
      <c r="F96" s="41"/>
      <c r="G96" s="41"/>
      <c r="H96" s="41"/>
      <c r="I96" s="41"/>
      <c r="J96" s="41"/>
      <c r="K96" s="41"/>
      <c r="L96" s="41"/>
      <c r="M96" s="41"/>
      <c r="N96" s="41"/>
      <c r="O96" s="41"/>
      <c r="P96" s="41"/>
      <c r="Q96" s="41"/>
      <c r="R96" s="41"/>
      <c r="S96" s="41"/>
      <c r="T96" s="41"/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  <c r="AF96" s="41"/>
      <c r="AG96" s="41"/>
      <c r="AH96" s="41"/>
      <c r="AI96" s="41"/>
      <c r="AJ96" s="41"/>
      <c r="AK96" s="41"/>
      <c r="AL96" s="41"/>
      <c r="AM96" s="41"/>
      <c r="AN96" s="41"/>
      <c r="AO96" s="41"/>
      <c r="AP96" s="41"/>
      <c r="AQ96" s="41"/>
      <c r="AR96" s="45"/>
      <c r="AS96" s="39"/>
      <c r="AT96" s="39"/>
      <c r="AU96" s="39"/>
      <c r="AV96" s="39"/>
      <c r="AW96" s="39"/>
      <c r="AX96" s="39"/>
      <c r="AY96" s="39"/>
      <c r="AZ96" s="39"/>
      <c r="BA96" s="39"/>
      <c r="BB96" s="39"/>
      <c r="BC96" s="39"/>
      <c r="BD96" s="39"/>
      <c r="BE96" s="39"/>
    </row>
    <row r="97" spans="1:57" s="2" customFormat="1" ht="6.95" customHeight="1">
      <c r="A97" s="39"/>
      <c r="B97" s="67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  <c r="S97" s="68"/>
      <c r="T97" s="68"/>
      <c r="U97" s="68"/>
      <c r="V97" s="68"/>
      <c r="W97" s="68"/>
      <c r="X97" s="68"/>
      <c r="Y97" s="68"/>
      <c r="Z97" s="68"/>
      <c r="AA97" s="68"/>
      <c r="AB97" s="68"/>
      <c r="AC97" s="68"/>
      <c r="AD97" s="68"/>
      <c r="AE97" s="68"/>
      <c r="AF97" s="68"/>
      <c r="AG97" s="68"/>
      <c r="AH97" s="68"/>
      <c r="AI97" s="68"/>
      <c r="AJ97" s="68"/>
      <c r="AK97" s="68"/>
      <c r="AL97" s="68"/>
      <c r="AM97" s="68"/>
      <c r="AN97" s="68"/>
      <c r="AO97" s="68"/>
      <c r="AP97" s="68"/>
      <c r="AQ97" s="68"/>
      <c r="AR97" s="45"/>
      <c r="AS97" s="39"/>
      <c r="AT97" s="39"/>
      <c r="AU97" s="39"/>
      <c r="AV97" s="39"/>
      <c r="AW97" s="39"/>
      <c r="AX97" s="39"/>
      <c r="AY97" s="39"/>
      <c r="AZ97" s="39"/>
      <c r="BA97" s="39"/>
      <c r="BB97" s="39"/>
      <c r="BC97" s="39"/>
      <c r="BD97" s="39"/>
      <c r="BE97" s="39"/>
    </row>
  </sheetData>
  <sheetProtection password="89C7" sheet="1" objects="1" scenarios="1" formatColumns="0" formatRows="0"/>
  <mergeCells count="42"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O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AR2:BE2"/>
  </mergeCells>
  <hyperlinks>
    <hyperlink ref="A95" location="'D.1.1. - SO 01 - Demolice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2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82</v>
      </c>
    </row>
    <row r="3" spans="2:46" s="1" customFormat="1" ht="6.95" customHeight="1">
      <c r="B3" s="133"/>
      <c r="C3" s="134"/>
      <c r="D3" s="134"/>
      <c r="E3" s="134"/>
      <c r="F3" s="134"/>
      <c r="G3" s="134"/>
      <c r="H3" s="134"/>
      <c r="I3" s="134"/>
      <c r="J3" s="134"/>
      <c r="K3" s="134"/>
      <c r="L3" s="21"/>
      <c r="AT3" s="18" t="s">
        <v>83</v>
      </c>
    </row>
    <row r="4" spans="2:46" s="1" customFormat="1" ht="24.95" customHeight="1">
      <c r="B4" s="21"/>
      <c r="D4" s="135" t="s">
        <v>84</v>
      </c>
      <c r="L4" s="21"/>
      <c r="M4" s="136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37" t="s">
        <v>16</v>
      </c>
      <c r="L6" s="21"/>
    </row>
    <row r="7" spans="2:12" s="1" customFormat="1" ht="16.5" customHeight="1">
      <c r="B7" s="21"/>
      <c r="E7" s="138" t="str">
        <f>'Rekapitulace stavby'!K6</f>
        <v>VV_DEMOLICE_VĚDECKOTECHNICKÝ PARK UPOL, BLOK D</v>
      </c>
      <c r="F7" s="137"/>
      <c r="G7" s="137"/>
      <c r="H7" s="137"/>
      <c r="L7" s="21"/>
    </row>
    <row r="8" spans="1:31" s="2" customFormat="1" ht="12" customHeight="1">
      <c r="A8" s="39"/>
      <c r="B8" s="45"/>
      <c r="C8" s="39"/>
      <c r="D8" s="137" t="s">
        <v>85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39" t="s">
        <v>86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37" t="s">
        <v>18</v>
      </c>
      <c r="E11" s="39"/>
      <c r="F11" s="140" t="s">
        <v>1</v>
      </c>
      <c r="G11" s="39"/>
      <c r="H11" s="39"/>
      <c r="I11" s="137" t="s">
        <v>19</v>
      </c>
      <c r="J11" s="140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37" t="s">
        <v>20</v>
      </c>
      <c r="E12" s="39"/>
      <c r="F12" s="140" t="s">
        <v>21</v>
      </c>
      <c r="G12" s="39"/>
      <c r="H12" s="39"/>
      <c r="I12" s="137" t="s">
        <v>22</v>
      </c>
      <c r="J12" s="141" t="str">
        <f>'Rekapitulace stavby'!AN8</f>
        <v>9. 2. 2021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37" t="s">
        <v>24</v>
      </c>
      <c r="E14" s="39"/>
      <c r="F14" s="39"/>
      <c r="G14" s="39"/>
      <c r="H14" s="39"/>
      <c r="I14" s="137" t="s">
        <v>25</v>
      </c>
      <c r="J14" s="140" t="str">
        <f>IF('Rekapitulace stavby'!AN10="","",'Rekapitulace stavby'!AN10)</f>
        <v/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0" t="str">
        <f>IF('Rekapitulace stavby'!E11="","",'Rekapitulace stavby'!E11)</f>
        <v xml:space="preserve"> </v>
      </c>
      <c r="F15" s="39"/>
      <c r="G15" s="39"/>
      <c r="H15" s="39"/>
      <c r="I15" s="137" t="s">
        <v>26</v>
      </c>
      <c r="J15" s="140" t="str">
        <f>IF('Rekapitulace stavby'!AN11="","",'Rekapitulace stavby'!AN11)</f>
        <v/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37" t="s">
        <v>27</v>
      </c>
      <c r="E17" s="39"/>
      <c r="F17" s="39"/>
      <c r="G17" s="39"/>
      <c r="H17" s="39"/>
      <c r="I17" s="137" t="s">
        <v>25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0"/>
      <c r="G18" s="140"/>
      <c r="H18" s="140"/>
      <c r="I18" s="137" t="s">
        <v>26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37" t="s">
        <v>29</v>
      </c>
      <c r="E20" s="39"/>
      <c r="F20" s="39"/>
      <c r="G20" s="39"/>
      <c r="H20" s="39"/>
      <c r="I20" s="137" t="s">
        <v>25</v>
      </c>
      <c r="J20" s="140" t="str">
        <f>IF('Rekapitulace stavby'!AN16="","",'Rekapitulace stavby'!AN16)</f>
        <v/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0" t="str">
        <f>IF('Rekapitulace stavby'!E17="","",'Rekapitulace stavby'!E17)</f>
        <v xml:space="preserve"> </v>
      </c>
      <c r="F21" s="39"/>
      <c r="G21" s="39"/>
      <c r="H21" s="39"/>
      <c r="I21" s="137" t="s">
        <v>26</v>
      </c>
      <c r="J21" s="140" t="str">
        <f>IF('Rekapitulace stavby'!AN17="","",'Rekapitulace stavby'!AN17)</f>
        <v/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37" t="s">
        <v>31</v>
      </c>
      <c r="E23" s="39"/>
      <c r="F23" s="39"/>
      <c r="G23" s="39"/>
      <c r="H23" s="39"/>
      <c r="I23" s="137" t="s">
        <v>25</v>
      </c>
      <c r="J23" s="140" t="str">
        <f>IF('Rekapitulace stavby'!AN19="","",'Rekapitulace stavby'!AN19)</f>
        <v/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0" t="str">
        <f>IF('Rekapitulace stavby'!E20="","",'Rekapitulace stavby'!E20)</f>
        <v xml:space="preserve"> </v>
      </c>
      <c r="F24" s="39"/>
      <c r="G24" s="39"/>
      <c r="H24" s="39"/>
      <c r="I24" s="137" t="s">
        <v>26</v>
      </c>
      <c r="J24" s="140" t="str">
        <f>IF('Rekapitulace stavby'!AN20="","",'Rekapitulace stavby'!AN20)</f>
        <v/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37" t="s">
        <v>32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42"/>
      <c r="B27" s="143"/>
      <c r="C27" s="142"/>
      <c r="D27" s="142"/>
      <c r="E27" s="144" t="s">
        <v>1</v>
      </c>
      <c r="F27" s="144"/>
      <c r="G27" s="144"/>
      <c r="H27" s="144"/>
      <c r="I27" s="142"/>
      <c r="J27" s="142"/>
      <c r="K27" s="142"/>
      <c r="L27" s="145"/>
      <c r="S27" s="142"/>
      <c r="T27" s="142"/>
      <c r="U27" s="142"/>
      <c r="V27" s="142"/>
      <c r="W27" s="142"/>
      <c r="X27" s="142"/>
      <c r="Y27" s="142"/>
      <c r="Z27" s="142"/>
      <c r="AA27" s="142"/>
      <c r="AB27" s="142"/>
      <c r="AC27" s="142"/>
      <c r="AD27" s="142"/>
      <c r="AE27" s="142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46"/>
      <c r="E29" s="146"/>
      <c r="F29" s="146"/>
      <c r="G29" s="146"/>
      <c r="H29" s="146"/>
      <c r="I29" s="146"/>
      <c r="J29" s="146"/>
      <c r="K29" s="146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47" t="s">
        <v>33</v>
      </c>
      <c r="E30" s="39"/>
      <c r="F30" s="39"/>
      <c r="G30" s="39"/>
      <c r="H30" s="39"/>
      <c r="I30" s="39"/>
      <c r="J30" s="148">
        <f>ROUND(J123,2)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46"/>
      <c r="E31" s="146"/>
      <c r="F31" s="146"/>
      <c r="G31" s="146"/>
      <c r="H31" s="146"/>
      <c r="I31" s="146"/>
      <c r="J31" s="146"/>
      <c r="K31" s="146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49" t="s">
        <v>35</v>
      </c>
      <c r="G32" s="39"/>
      <c r="H32" s="39"/>
      <c r="I32" s="149" t="s">
        <v>34</v>
      </c>
      <c r="J32" s="149" t="s">
        <v>36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50" t="s">
        <v>37</v>
      </c>
      <c r="E33" s="137" t="s">
        <v>38</v>
      </c>
      <c r="F33" s="151">
        <f>ROUND((SUM(BE123:BE223)),2)</f>
        <v>0</v>
      </c>
      <c r="G33" s="39"/>
      <c r="H33" s="39"/>
      <c r="I33" s="152">
        <v>0.21</v>
      </c>
      <c r="J33" s="151">
        <f>ROUND(((SUM(BE123:BE223))*I33),2)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37" t="s">
        <v>39</v>
      </c>
      <c r="F34" s="151">
        <f>ROUND((SUM(BF123:BF223)),2)</f>
        <v>0</v>
      </c>
      <c r="G34" s="39"/>
      <c r="H34" s="39"/>
      <c r="I34" s="152">
        <v>0.15</v>
      </c>
      <c r="J34" s="151">
        <f>ROUND(((SUM(BF123:BF223))*I34),2)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37" t="s">
        <v>40</v>
      </c>
      <c r="F35" s="151">
        <f>ROUND((SUM(BG123:BG223)),2)</f>
        <v>0</v>
      </c>
      <c r="G35" s="39"/>
      <c r="H35" s="39"/>
      <c r="I35" s="152">
        <v>0.21</v>
      </c>
      <c r="J35" s="151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37" t="s">
        <v>41</v>
      </c>
      <c r="F36" s="151">
        <f>ROUND((SUM(BH123:BH223)),2)</f>
        <v>0</v>
      </c>
      <c r="G36" s="39"/>
      <c r="H36" s="39"/>
      <c r="I36" s="152">
        <v>0.15</v>
      </c>
      <c r="J36" s="151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37" t="s">
        <v>42</v>
      </c>
      <c r="F37" s="151">
        <f>ROUND((SUM(BI123:BI223)),2)</f>
        <v>0</v>
      </c>
      <c r="G37" s="39"/>
      <c r="H37" s="39"/>
      <c r="I37" s="152">
        <v>0</v>
      </c>
      <c r="J37" s="151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3"/>
      <c r="D39" s="154" t="s">
        <v>43</v>
      </c>
      <c r="E39" s="155"/>
      <c r="F39" s="155"/>
      <c r="G39" s="156" t="s">
        <v>44</v>
      </c>
      <c r="H39" s="157" t="s">
        <v>45</v>
      </c>
      <c r="I39" s="155"/>
      <c r="J39" s="158">
        <f>SUM(J30:J37)</f>
        <v>0</v>
      </c>
      <c r="K39" s="159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60" t="s">
        <v>46</v>
      </c>
      <c r="E50" s="161"/>
      <c r="F50" s="161"/>
      <c r="G50" s="160" t="s">
        <v>47</v>
      </c>
      <c r="H50" s="161"/>
      <c r="I50" s="161"/>
      <c r="J50" s="161"/>
      <c r="K50" s="161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62" t="s">
        <v>48</v>
      </c>
      <c r="E61" s="163"/>
      <c r="F61" s="164" t="s">
        <v>49</v>
      </c>
      <c r="G61" s="162" t="s">
        <v>48</v>
      </c>
      <c r="H61" s="163"/>
      <c r="I61" s="163"/>
      <c r="J61" s="165" t="s">
        <v>49</v>
      </c>
      <c r="K61" s="163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60" t="s">
        <v>50</v>
      </c>
      <c r="E65" s="166"/>
      <c r="F65" s="166"/>
      <c r="G65" s="160" t="s">
        <v>51</v>
      </c>
      <c r="H65" s="166"/>
      <c r="I65" s="166"/>
      <c r="J65" s="166"/>
      <c r="K65" s="166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62" t="s">
        <v>48</v>
      </c>
      <c r="E76" s="163"/>
      <c r="F76" s="164" t="s">
        <v>49</v>
      </c>
      <c r="G76" s="162" t="s">
        <v>48</v>
      </c>
      <c r="H76" s="163"/>
      <c r="I76" s="163"/>
      <c r="J76" s="165" t="s">
        <v>49</v>
      </c>
      <c r="K76" s="163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67"/>
      <c r="C77" s="168"/>
      <c r="D77" s="168"/>
      <c r="E77" s="168"/>
      <c r="F77" s="168"/>
      <c r="G77" s="168"/>
      <c r="H77" s="168"/>
      <c r="I77" s="168"/>
      <c r="J77" s="168"/>
      <c r="K77" s="168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69"/>
      <c r="C81" s="170"/>
      <c r="D81" s="170"/>
      <c r="E81" s="170"/>
      <c r="F81" s="170"/>
      <c r="G81" s="170"/>
      <c r="H81" s="170"/>
      <c r="I81" s="170"/>
      <c r="J81" s="170"/>
      <c r="K81" s="170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87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71" t="str">
        <f>E7</f>
        <v>VV_DEMOLICE_VĚDECKOTECHNICKÝ PARK UPOL, BLOK D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3" t="s">
        <v>85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>
      <c r="A87" s="39"/>
      <c r="B87" s="40"/>
      <c r="C87" s="41"/>
      <c r="D87" s="41"/>
      <c r="E87" s="77" t="str">
        <f>E9</f>
        <v>D.1.1. - SO 01 - Demolice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3" t="s">
        <v>20</v>
      </c>
      <c r="D89" s="41"/>
      <c r="E89" s="41"/>
      <c r="F89" s="28" t="str">
        <f>F12</f>
        <v xml:space="preserve"> </v>
      </c>
      <c r="G89" s="41"/>
      <c r="H89" s="41"/>
      <c r="I89" s="33" t="s">
        <v>22</v>
      </c>
      <c r="J89" s="80" t="str">
        <f>IF(J12="","",J12)</f>
        <v>9. 2. 2021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5.15" customHeight="1">
      <c r="A91" s="39"/>
      <c r="B91" s="40"/>
      <c r="C91" s="33" t="s">
        <v>24</v>
      </c>
      <c r="D91" s="41"/>
      <c r="E91" s="41"/>
      <c r="F91" s="28" t="str">
        <f>E15</f>
        <v xml:space="preserve"> </v>
      </c>
      <c r="G91" s="41"/>
      <c r="H91" s="41"/>
      <c r="I91" s="33" t="s">
        <v>29</v>
      </c>
      <c r="J91" s="37" t="str">
        <f>E21</f>
        <v xml:space="preserve"> 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>
      <c r="A92" s="39"/>
      <c r="B92" s="40"/>
      <c r="C92" s="33" t="s">
        <v>27</v>
      </c>
      <c r="D92" s="41"/>
      <c r="E92" s="41"/>
      <c r="F92" s="28" t="str">
        <f>IF(E18="","",E18)</f>
        <v>Vyplň údaj</v>
      </c>
      <c r="G92" s="41"/>
      <c r="H92" s="41"/>
      <c r="I92" s="33" t="s">
        <v>31</v>
      </c>
      <c r="J92" s="37" t="str">
        <f>E24</f>
        <v xml:space="preserve"> 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>
      <c r="A94" s="39"/>
      <c r="B94" s="40"/>
      <c r="C94" s="172" t="s">
        <v>88</v>
      </c>
      <c r="D94" s="173"/>
      <c r="E94" s="173"/>
      <c r="F94" s="173"/>
      <c r="G94" s="173"/>
      <c r="H94" s="173"/>
      <c r="I94" s="173"/>
      <c r="J94" s="174" t="s">
        <v>89</v>
      </c>
      <c r="K94" s="173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>
      <c r="A96" s="39"/>
      <c r="B96" s="40"/>
      <c r="C96" s="175" t="s">
        <v>90</v>
      </c>
      <c r="D96" s="41"/>
      <c r="E96" s="41"/>
      <c r="F96" s="41"/>
      <c r="G96" s="41"/>
      <c r="H96" s="41"/>
      <c r="I96" s="41"/>
      <c r="J96" s="111">
        <f>J123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91</v>
      </c>
    </row>
    <row r="97" spans="1:31" s="9" customFormat="1" ht="24.95" customHeight="1">
      <c r="A97" s="9"/>
      <c r="B97" s="176"/>
      <c r="C97" s="177"/>
      <c r="D97" s="178" t="s">
        <v>92</v>
      </c>
      <c r="E97" s="179"/>
      <c r="F97" s="179"/>
      <c r="G97" s="179"/>
      <c r="H97" s="179"/>
      <c r="I97" s="179"/>
      <c r="J97" s="180">
        <f>J124</f>
        <v>0</v>
      </c>
      <c r="K97" s="177"/>
      <c r="L97" s="181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2"/>
      <c r="C98" s="183"/>
      <c r="D98" s="184" t="s">
        <v>93</v>
      </c>
      <c r="E98" s="185"/>
      <c r="F98" s="185"/>
      <c r="G98" s="185"/>
      <c r="H98" s="185"/>
      <c r="I98" s="185"/>
      <c r="J98" s="186">
        <f>J125</f>
        <v>0</v>
      </c>
      <c r="K98" s="183"/>
      <c r="L98" s="187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2"/>
      <c r="C99" s="183"/>
      <c r="D99" s="184" t="s">
        <v>94</v>
      </c>
      <c r="E99" s="185"/>
      <c r="F99" s="185"/>
      <c r="G99" s="185"/>
      <c r="H99" s="185"/>
      <c r="I99" s="185"/>
      <c r="J99" s="186">
        <f>J143</f>
        <v>0</v>
      </c>
      <c r="K99" s="183"/>
      <c r="L99" s="187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2"/>
      <c r="C100" s="183"/>
      <c r="D100" s="184" t="s">
        <v>95</v>
      </c>
      <c r="E100" s="185"/>
      <c r="F100" s="185"/>
      <c r="G100" s="185"/>
      <c r="H100" s="185"/>
      <c r="I100" s="185"/>
      <c r="J100" s="186">
        <f>J173</f>
        <v>0</v>
      </c>
      <c r="K100" s="183"/>
      <c r="L100" s="187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9" customFormat="1" ht="24.95" customHeight="1">
      <c r="A101" s="9"/>
      <c r="B101" s="176"/>
      <c r="C101" s="177"/>
      <c r="D101" s="178" t="s">
        <v>96</v>
      </c>
      <c r="E101" s="179"/>
      <c r="F101" s="179"/>
      <c r="G101" s="179"/>
      <c r="H101" s="179"/>
      <c r="I101" s="179"/>
      <c r="J101" s="180">
        <f>J197</f>
        <v>0</v>
      </c>
      <c r="K101" s="177"/>
      <c r="L101" s="181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10" customFormat="1" ht="19.9" customHeight="1">
      <c r="A102" s="10"/>
      <c r="B102" s="182"/>
      <c r="C102" s="183"/>
      <c r="D102" s="184" t="s">
        <v>97</v>
      </c>
      <c r="E102" s="185"/>
      <c r="F102" s="185"/>
      <c r="G102" s="185"/>
      <c r="H102" s="185"/>
      <c r="I102" s="185"/>
      <c r="J102" s="186">
        <f>J198</f>
        <v>0</v>
      </c>
      <c r="K102" s="183"/>
      <c r="L102" s="187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9" customFormat="1" ht="24.95" customHeight="1">
      <c r="A103" s="9"/>
      <c r="B103" s="176"/>
      <c r="C103" s="177"/>
      <c r="D103" s="178" t="s">
        <v>98</v>
      </c>
      <c r="E103" s="179"/>
      <c r="F103" s="179"/>
      <c r="G103" s="179"/>
      <c r="H103" s="179"/>
      <c r="I103" s="179"/>
      <c r="J103" s="180">
        <f>J211</f>
        <v>0</v>
      </c>
      <c r="K103" s="177"/>
      <c r="L103" s="181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pans="1:31" s="2" customFormat="1" ht="21.8" customHeight="1">
      <c r="A104" s="39"/>
      <c r="B104" s="40"/>
      <c r="C104" s="41"/>
      <c r="D104" s="41"/>
      <c r="E104" s="41"/>
      <c r="F104" s="41"/>
      <c r="G104" s="41"/>
      <c r="H104" s="41"/>
      <c r="I104" s="41"/>
      <c r="J104" s="41"/>
      <c r="K104" s="41"/>
      <c r="L104" s="64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</row>
    <row r="105" spans="1:31" s="2" customFormat="1" ht="6.95" customHeight="1">
      <c r="A105" s="39"/>
      <c r="B105" s="67"/>
      <c r="C105" s="68"/>
      <c r="D105" s="68"/>
      <c r="E105" s="68"/>
      <c r="F105" s="68"/>
      <c r="G105" s="68"/>
      <c r="H105" s="68"/>
      <c r="I105" s="68"/>
      <c r="J105" s="68"/>
      <c r="K105" s="68"/>
      <c r="L105" s="64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</row>
    <row r="109" spans="1:31" s="2" customFormat="1" ht="6.95" customHeight="1">
      <c r="A109" s="39"/>
      <c r="B109" s="69"/>
      <c r="C109" s="70"/>
      <c r="D109" s="70"/>
      <c r="E109" s="70"/>
      <c r="F109" s="70"/>
      <c r="G109" s="70"/>
      <c r="H109" s="70"/>
      <c r="I109" s="70"/>
      <c r="J109" s="70"/>
      <c r="K109" s="70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pans="1:31" s="2" customFormat="1" ht="24.95" customHeight="1">
      <c r="A110" s="39"/>
      <c r="B110" s="40"/>
      <c r="C110" s="24" t="s">
        <v>99</v>
      </c>
      <c r="D110" s="41"/>
      <c r="E110" s="41"/>
      <c r="F110" s="41"/>
      <c r="G110" s="41"/>
      <c r="H110" s="41"/>
      <c r="I110" s="41"/>
      <c r="J110" s="41"/>
      <c r="K110" s="41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1:31" s="2" customFormat="1" ht="6.95" customHeight="1">
      <c r="A111" s="39"/>
      <c r="B111" s="40"/>
      <c r="C111" s="41"/>
      <c r="D111" s="41"/>
      <c r="E111" s="41"/>
      <c r="F111" s="41"/>
      <c r="G111" s="41"/>
      <c r="H111" s="41"/>
      <c r="I111" s="41"/>
      <c r="J111" s="41"/>
      <c r="K111" s="41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1:31" s="2" customFormat="1" ht="12" customHeight="1">
      <c r="A112" s="39"/>
      <c r="B112" s="40"/>
      <c r="C112" s="33" t="s">
        <v>16</v>
      </c>
      <c r="D112" s="41"/>
      <c r="E112" s="41"/>
      <c r="F112" s="41"/>
      <c r="G112" s="41"/>
      <c r="H112" s="41"/>
      <c r="I112" s="41"/>
      <c r="J112" s="41"/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16.5" customHeight="1">
      <c r="A113" s="39"/>
      <c r="B113" s="40"/>
      <c r="C113" s="41"/>
      <c r="D113" s="41"/>
      <c r="E113" s="171" t="str">
        <f>E7</f>
        <v>VV_DEMOLICE_VĚDECKOTECHNICKÝ PARK UPOL, BLOK D</v>
      </c>
      <c r="F113" s="33"/>
      <c r="G113" s="33"/>
      <c r="H113" s="33"/>
      <c r="I113" s="41"/>
      <c r="J113" s="41"/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12" customHeight="1">
      <c r="A114" s="39"/>
      <c r="B114" s="40"/>
      <c r="C114" s="33" t="s">
        <v>85</v>
      </c>
      <c r="D114" s="41"/>
      <c r="E114" s="41"/>
      <c r="F114" s="41"/>
      <c r="G114" s="41"/>
      <c r="H114" s="41"/>
      <c r="I114" s="41"/>
      <c r="J114" s="41"/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16.5" customHeight="1">
      <c r="A115" s="39"/>
      <c r="B115" s="40"/>
      <c r="C115" s="41"/>
      <c r="D115" s="41"/>
      <c r="E115" s="77" t="str">
        <f>E9</f>
        <v>D.1.1. - SO 01 - Demolice</v>
      </c>
      <c r="F115" s="41"/>
      <c r="G115" s="41"/>
      <c r="H115" s="41"/>
      <c r="I115" s="41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6.95" customHeight="1">
      <c r="A116" s="39"/>
      <c r="B116" s="40"/>
      <c r="C116" s="41"/>
      <c r="D116" s="41"/>
      <c r="E116" s="41"/>
      <c r="F116" s="41"/>
      <c r="G116" s="41"/>
      <c r="H116" s="41"/>
      <c r="I116" s="41"/>
      <c r="J116" s="41"/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12" customHeight="1">
      <c r="A117" s="39"/>
      <c r="B117" s="40"/>
      <c r="C117" s="33" t="s">
        <v>20</v>
      </c>
      <c r="D117" s="41"/>
      <c r="E117" s="41"/>
      <c r="F117" s="28" t="str">
        <f>F12</f>
        <v xml:space="preserve"> </v>
      </c>
      <c r="G117" s="41"/>
      <c r="H117" s="41"/>
      <c r="I117" s="33" t="s">
        <v>22</v>
      </c>
      <c r="J117" s="80" t="str">
        <f>IF(J12="","",J12)</f>
        <v>9. 2. 2021</v>
      </c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6.95" customHeight="1">
      <c r="A118" s="39"/>
      <c r="B118" s="40"/>
      <c r="C118" s="41"/>
      <c r="D118" s="41"/>
      <c r="E118" s="41"/>
      <c r="F118" s="41"/>
      <c r="G118" s="41"/>
      <c r="H118" s="41"/>
      <c r="I118" s="41"/>
      <c r="J118" s="41"/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15.15" customHeight="1">
      <c r="A119" s="39"/>
      <c r="B119" s="40"/>
      <c r="C119" s="33" t="s">
        <v>24</v>
      </c>
      <c r="D119" s="41"/>
      <c r="E119" s="41"/>
      <c r="F119" s="28" t="str">
        <f>E15</f>
        <v xml:space="preserve"> </v>
      </c>
      <c r="G119" s="41"/>
      <c r="H119" s="41"/>
      <c r="I119" s="33" t="s">
        <v>29</v>
      </c>
      <c r="J119" s="37" t="str">
        <f>E21</f>
        <v xml:space="preserve"> </v>
      </c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15.15" customHeight="1">
      <c r="A120" s="39"/>
      <c r="B120" s="40"/>
      <c r="C120" s="33" t="s">
        <v>27</v>
      </c>
      <c r="D120" s="41"/>
      <c r="E120" s="41"/>
      <c r="F120" s="28" t="str">
        <f>IF(E18="","",E18)</f>
        <v>Vyplň údaj</v>
      </c>
      <c r="G120" s="41"/>
      <c r="H120" s="41"/>
      <c r="I120" s="33" t="s">
        <v>31</v>
      </c>
      <c r="J120" s="37" t="str">
        <f>E24</f>
        <v xml:space="preserve"> </v>
      </c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2" customFormat="1" ht="10.3" customHeight="1">
      <c r="A121" s="39"/>
      <c r="B121" s="40"/>
      <c r="C121" s="41"/>
      <c r="D121" s="41"/>
      <c r="E121" s="41"/>
      <c r="F121" s="41"/>
      <c r="G121" s="41"/>
      <c r="H121" s="41"/>
      <c r="I121" s="41"/>
      <c r="J121" s="41"/>
      <c r="K121" s="41"/>
      <c r="L121" s="64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pans="1:31" s="11" customFormat="1" ht="29.25" customHeight="1">
      <c r="A122" s="188"/>
      <c r="B122" s="189"/>
      <c r="C122" s="190" t="s">
        <v>100</v>
      </c>
      <c r="D122" s="191" t="s">
        <v>58</v>
      </c>
      <c r="E122" s="191" t="s">
        <v>54</v>
      </c>
      <c r="F122" s="191" t="s">
        <v>55</v>
      </c>
      <c r="G122" s="191" t="s">
        <v>101</v>
      </c>
      <c r="H122" s="191" t="s">
        <v>102</v>
      </c>
      <c r="I122" s="191" t="s">
        <v>103</v>
      </c>
      <c r="J122" s="192" t="s">
        <v>89</v>
      </c>
      <c r="K122" s="193" t="s">
        <v>104</v>
      </c>
      <c r="L122" s="194"/>
      <c r="M122" s="101" t="s">
        <v>1</v>
      </c>
      <c r="N122" s="102" t="s">
        <v>37</v>
      </c>
      <c r="O122" s="102" t="s">
        <v>105</v>
      </c>
      <c r="P122" s="102" t="s">
        <v>106</v>
      </c>
      <c r="Q122" s="102" t="s">
        <v>107</v>
      </c>
      <c r="R122" s="102" t="s">
        <v>108</v>
      </c>
      <c r="S122" s="102" t="s">
        <v>109</v>
      </c>
      <c r="T122" s="103" t="s">
        <v>110</v>
      </c>
      <c r="U122" s="188"/>
      <c r="V122" s="188"/>
      <c r="W122" s="188"/>
      <c r="X122" s="188"/>
      <c r="Y122" s="188"/>
      <c r="Z122" s="188"/>
      <c r="AA122" s="188"/>
      <c r="AB122" s="188"/>
      <c r="AC122" s="188"/>
      <c r="AD122" s="188"/>
      <c r="AE122" s="188"/>
    </row>
    <row r="123" spans="1:63" s="2" customFormat="1" ht="22.8" customHeight="1">
      <c r="A123" s="39"/>
      <c r="B123" s="40"/>
      <c r="C123" s="108" t="s">
        <v>111</v>
      </c>
      <c r="D123" s="41"/>
      <c r="E123" s="41"/>
      <c r="F123" s="41"/>
      <c r="G123" s="41"/>
      <c r="H123" s="41"/>
      <c r="I123" s="41"/>
      <c r="J123" s="195">
        <f>BK123</f>
        <v>0</v>
      </c>
      <c r="K123" s="41"/>
      <c r="L123" s="45"/>
      <c r="M123" s="104"/>
      <c r="N123" s="196"/>
      <c r="O123" s="105"/>
      <c r="P123" s="197">
        <f>P124+P197+P211</f>
        <v>0</v>
      </c>
      <c r="Q123" s="105"/>
      <c r="R123" s="197">
        <f>R124+R197+R211</f>
        <v>0</v>
      </c>
      <c r="S123" s="105"/>
      <c r="T123" s="198">
        <f>T124+T197+T211</f>
        <v>10338.285024</v>
      </c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T123" s="18" t="s">
        <v>72</v>
      </c>
      <c r="AU123" s="18" t="s">
        <v>91</v>
      </c>
      <c r="BK123" s="199">
        <f>BK124+BK197+BK211</f>
        <v>0</v>
      </c>
    </row>
    <row r="124" spans="1:63" s="12" customFormat="1" ht="25.9" customHeight="1">
      <c r="A124" s="12"/>
      <c r="B124" s="200"/>
      <c r="C124" s="201"/>
      <c r="D124" s="202" t="s">
        <v>72</v>
      </c>
      <c r="E124" s="203" t="s">
        <v>112</v>
      </c>
      <c r="F124" s="203" t="s">
        <v>113</v>
      </c>
      <c r="G124" s="201"/>
      <c r="H124" s="201"/>
      <c r="I124" s="204"/>
      <c r="J124" s="205">
        <f>BK124</f>
        <v>0</v>
      </c>
      <c r="K124" s="201"/>
      <c r="L124" s="206"/>
      <c r="M124" s="207"/>
      <c r="N124" s="208"/>
      <c r="O124" s="208"/>
      <c r="P124" s="209">
        <f>P125+P143+P173</f>
        <v>0</v>
      </c>
      <c r="Q124" s="208"/>
      <c r="R124" s="209">
        <f>R125+R143+R173</f>
        <v>0</v>
      </c>
      <c r="S124" s="208"/>
      <c r="T124" s="210">
        <f>T125+T143+T173</f>
        <v>10338.285024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11" t="s">
        <v>81</v>
      </c>
      <c r="AT124" s="212" t="s">
        <v>72</v>
      </c>
      <c r="AU124" s="212" t="s">
        <v>73</v>
      </c>
      <c r="AY124" s="211" t="s">
        <v>114</v>
      </c>
      <c r="BK124" s="213">
        <f>BK125+BK143+BK173</f>
        <v>0</v>
      </c>
    </row>
    <row r="125" spans="1:63" s="12" customFormat="1" ht="22.8" customHeight="1">
      <c r="A125" s="12"/>
      <c r="B125" s="200"/>
      <c r="C125" s="201"/>
      <c r="D125" s="202" t="s">
        <v>72</v>
      </c>
      <c r="E125" s="214" t="s">
        <v>115</v>
      </c>
      <c r="F125" s="214" t="s">
        <v>116</v>
      </c>
      <c r="G125" s="201"/>
      <c r="H125" s="201"/>
      <c r="I125" s="204"/>
      <c r="J125" s="215">
        <f>BK125</f>
        <v>0</v>
      </c>
      <c r="K125" s="201"/>
      <c r="L125" s="206"/>
      <c r="M125" s="207"/>
      <c r="N125" s="208"/>
      <c r="O125" s="208"/>
      <c r="P125" s="209">
        <f>SUM(P126:P142)</f>
        <v>0</v>
      </c>
      <c r="Q125" s="208"/>
      <c r="R125" s="209">
        <f>SUM(R126:R142)</f>
        <v>0</v>
      </c>
      <c r="S125" s="208"/>
      <c r="T125" s="210">
        <f>SUM(T126:T142)</f>
        <v>143.650584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11" t="s">
        <v>81</v>
      </c>
      <c r="AT125" s="212" t="s">
        <v>72</v>
      </c>
      <c r="AU125" s="212" t="s">
        <v>81</v>
      </c>
      <c r="AY125" s="211" t="s">
        <v>114</v>
      </c>
      <c r="BK125" s="213">
        <f>SUM(BK126:BK142)</f>
        <v>0</v>
      </c>
    </row>
    <row r="126" spans="1:65" s="2" customFormat="1" ht="21.75" customHeight="1">
      <c r="A126" s="39"/>
      <c r="B126" s="40"/>
      <c r="C126" s="216" t="s">
        <v>81</v>
      </c>
      <c r="D126" s="216" t="s">
        <v>117</v>
      </c>
      <c r="E126" s="217" t="s">
        <v>118</v>
      </c>
      <c r="F126" s="218" t="s">
        <v>119</v>
      </c>
      <c r="G126" s="219" t="s">
        <v>120</v>
      </c>
      <c r="H126" s="220">
        <v>7.116</v>
      </c>
      <c r="I126" s="221"/>
      <c r="J126" s="222">
        <f>ROUND(I126*H126,2)</f>
        <v>0</v>
      </c>
      <c r="K126" s="223"/>
      <c r="L126" s="45"/>
      <c r="M126" s="224" t="s">
        <v>1</v>
      </c>
      <c r="N126" s="225" t="s">
        <v>38</v>
      </c>
      <c r="O126" s="92"/>
      <c r="P126" s="226">
        <f>O126*H126</f>
        <v>0</v>
      </c>
      <c r="Q126" s="226">
        <v>0</v>
      </c>
      <c r="R126" s="226">
        <f>Q126*H126</f>
        <v>0</v>
      </c>
      <c r="S126" s="226">
        <v>2.2</v>
      </c>
      <c r="T126" s="227">
        <f>S126*H126</f>
        <v>15.6552</v>
      </c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R126" s="228" t="s">
        <v>121</v>
      </c>
      <c r="AT126" s="228" t="s">
        <v>117</v>
      </c>
      <c r="AU126" s="228" t="s">
        <v>83</v>
      </c>
      <c r="AY126" s="18" t="s">
        <v>114</v>
      </c>
      <c r="BE126" s="229">
        <f>IF(N126="základní",J126,0)</f>
        <v>0</v>
      </c>
      <c r="BF126" s="229">
        <f>IF(N126="snížená",J126,0)</f>
        <v>0</v>
      </c>
      <c r="BG126" s="229">
        <f>IF(N126="zákl. přenesená",J126,0)</f>
        <v>0</v>
      </c>
      <c r="BH126" s="229">
        <f>IF(N126="sníž. přenesená",J126,0)</f>
        <v>0</v>
      </c>
      <c r="BI126" s="229">
        <f>IF(N126="nulová",J126,0)</f>
        <v>0</v>
      </c>
      <c r="BJ126" s="18" t="s">
        <v>81</v>
      </c>
      <c r="BK126" s="229">
        <f>ROUND(I126*H126,2)</f>
        <v>0</v>
      </c>
      <c r="BL126" s="18" t="s">
        <v>121</v>
      </c>
      <c r="BM126" s="228" t="s">
        <v>83</v>
      </c>
    </row>
    <row r="127" spans="1:47" s="2" customFormat="1" ht="12">
      <c r="A127" s="39"/>
      <c r="B127" s="40"/>
      <c r="C127" s="41"/>
      <c r="D127" s="230" t="s">
        <v>122</v>
      </c>
      <c r="E127" s="41"/>
      <c r="F127" s="231" t="s">
        <v>119</v>
      </c>
      <c r="G127" s="41"/>
      <c r="H127" s="41"/>
      <c r="I127" s="232"/>
      <c r="J127" s="41"/>
      <c r="K127" s="41"/>
      <c r="L127" s="45"/>
      <c r="M127" s="233"/>
      <c r="N127" s="234"/>
      <c r="O127" s="92"/>
      <c r="P127" s="92"/>
      <c r="Q127" s="92"/>
      <c r="R127" s="92"/>
      <c r="S127" s="92"/>
      <c r="T127" s="93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T127" s="18" t="s">
        <v>122</v>
      </c>
      <c r="AU127" s="18" t="s">
        <v>83</v>
      </c>
    </row>
    <row r="128" spans="1:51" s="13" customFormat="1" ht="12">
      <c r="A128" s="13"/>
      <c r="B128" s="235"/>
      <c r="C128" s="236"/>
      <c r="D128" s="230" t="s">
        <v>123</v>
      </c>
      <c r="E128" s="237" t="s">
        <v>1</v>
      </c>
      <c r="F128" s="238" t="s">
        <v>124</v>
      </c>
      <c r="G128" s="236"/>
      <c r="H128" s="237" t="s">
        <v>1</v>
      </c>
      <c r="I128" s="239"/>
      <c r="J128" s="236"/>
      <c r="K128" s="236"/>
      <c r="L128" s="240"/>
      <c r="M128" s="241"/>
      <c r="N128" s="242"/>
      <c r="O128" s="242"/>
      <c r="P128" s="242"/>
      <c r="Q128" s="242"/>
      <c r="R128" s="242"/>
      <c r="S128" s="242"/>
      <c r="T128" s="24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44" t="s">
        <v>123</v>
      </c>
      <c r="AU128" s="244" t="s">
        <v>83</v>
      </c>
      <c r="AV128" s="13" t="s">
        <v>81</v>
      </c>
      <c r="AW128" s="13" t="s">
        <v>30</v>
      </c>
      <c r="AX128" s="13" t="s">
        <v>73</v>
      </c>
      <c r="AY128" s="244" t="s">
        <v>114</v>
      </c>
    </row>
    <row r="129" spans="1:51" s="14" customFormat="1" ht="12">
      <c r="A129" s="14"/>
      <c r="B129" s="245"/>
      <c r="C129" s="246"/>
      <c r="D129" s="230" t="s">
        <v>123</v>
      </c>
      <c r="E129" s="247" t="s">
        <v>1</v>
      </c>
      <c r="F129" s="248" t="s">
        <v>125</v>
      </c>
      <c r="G129" s="246"/>
      <c r="H129" s="249">
        <v>5.1</v>
      </c>
      <c r="I129" s="250"/>
      <c r="J129" s="246"/>
      <c r="K129" s="246"/>
      <c r="L129" s="251"/>
      <c r="M129" s="252"/>
      <c r="N129" s="253"/>
      <c r="O129" s="253"/>
      <c r="P129" s="253"/>
      <c r="Q129" s="253"/>
      <c r="R129" s="253"/>
      <c r="S129" s="253"/>
      <c r="T129" s="25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T129" s="255" t="s">
        <v>123</v>
      </c>
      <c r="AU129" s="255" t="s">
        <v>83</v>
      </c>
      <c r="AV129" s="14" t="s">
        <v>83</v>
      </c>
      <c r="AW129" s="14" t="s">
        <v>30</v>
      </c>
      <c r="AX129" s="14" t="s">
        <v>73</v>
      </c>
      <c r="AY129" s="255" t="s">
        <v>114</v>
      </c>
    </row>
    <row r="130" spans="1:51" s="14" customFormat="1" ht="12">
      <c r="A130" s="14"/>
      <c r="B130" s="245"/>
      <c r="C130" s="246"/>
      <c r="D130" s="230" t="s">
        <v>123</v>
      </c>
      <c r="E130" s="247" t="s">
        <v>1</v>
      </c>
      <c r="F130" s="248" t="s">
        <v>126</v>
      </c>
      <c r="G130" s="246"/>
      <c r="H130" s="249">
        <v>2.016</v>
      </c>
      <c r="I130" s="250"/>
      <c r="J130" s="246"/>
      <c r="K130" s="246"/>
      <c r="L130" s="251"/>
      <c r="M130" s="252"/>
      <c r="N130" s="253"/>
      <c r="O130" s="253"/>
      <c r="P130" s="253"/>
      <c r="Q130" s="253"/>
      <c r="R130" s="253"/>
      <c r="S130" s="253"/>
      <c r="T130" s="25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T130" s="255" t="s">
        <v>123</v>
      </c>
      <c r="AU130" s="255" t="s">
        <v>83</v>
      </c>
      <c r="AV130" s="14" t="s">
        <v>83</v>
      </c>
      <c r="AW130" s="14" t="s">
        <v>30</v>
      </c>
      <c r="AX130" s="14" t="s">
        <v>73</v>
      </c>
      <c r="AY130" s="255" t="s">
        <v>114</v>
      </c>
    </row>
    <row r="131" spans="1:51" s="15" customFormat="1" ht="12">
      <c r="A131" s="15"/>
      <c r="B131" s="256"/>
      <c r="C131" s="257"/>
      <c r="D131" s="230" t="s">
        <v>123</v>
      </c>
      <c r="E131" s="258" t="s">
        <v>1</v>
      </c>
      <c r="F131" s="259" t="s">
        <v>127</v>
      </c>
      <c r="G131" s="257"/>
      <c r="H131" s="260">
        <v>7.116</v>
      </c>
      <c r="I131" s="261"/>
      <c r="J131" s="257"/>
      <c r="K131" s="257"/>
      <c r="L131" s="262"/>
      <c r="M131" s="263"/>
      <c r="N131" s="264"/>
      <c r="O131" s="264"/>
      <c r="P131" s="264"/>
      <c r="Q131" s="264"/>
      <c r="R131" s="264"/>
      <c r="S131" s="264"/>
      <c r="T131" s="26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T131" s="266" t="s">
        <v>123</v>
      </c>
      <c r="AU131" s="266" t="s">
        <v>83</v>
      </c>
      <c r="AV131" s="15" t="s">
        <v>121</v>
      </c>
      <c r="AW131" s="15" t="s">
        <v>30</v>
      </c>
      <c r="AX131" s="15" t="s">
        <v>81</v>
      </c>
      <c r="AY131" s="266" t="s">
        <v>114</v>
      </c>
    </row>
    <row r="132" spans="1:65" s="2" customFormat="1" ht="33" customHeight="1">
      <c r="A132" s="39"/>
      <c r="B132" s="40"/>
      <c r="C132" s="216" t="s">
        <v>83</v>
      </c>
      <c r="D132" s="216" t="s">
        <v>117</v>
      </c>
      <c r="E132" s="217" t="s">
        <v>128</v>
      </c>
      <c r="F132" s="218" t="s">
        <v>129</v>
      </c>
      <c r="G132" s="219" t="s">
        <v>130</v>
      </c>
      <c r="H132" s="220">
        <v>25.048</v>
      </c>
      <c r="I132" s="221"/>
      <c r="J132" s="222">
        <f>ROUND(I132*H132,2)</f>
        <v>0</v>
      </c>
      <c r="K132" s="223"/>
      <c r="L132" s="45"/>
      <c r="M132" s="224" t="s">
        <v>1</v>
      </c>
      <c r="N132" s="225" t="s">
        <v>38</v>
      </c>
      <c r="O132" s="92"/>
      <c r="P132" s="226">
        <f>O132*H132</f>
        <v>0</v>
      </c>
      <c r="Q132" s="226">
        <v>0</v>
      </c>
      <c r="R132" s="226">
        <f>Q132*H132</f>
        <v>0</v>
      </c>
      <c r="S132" s="226">
        <v>0.383</v>
      </c>
      <c r="T132" s="227">
        <f>S132*H132</f>
        <v>9.593384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28" t="s">
        <v>121</v>
      </c>
      <c r="AT132" s="228" t="s">
        <v>117</v>
      </c>
      <c r="AU132" s="228" t="s">
        <v>83</v>
      </c>
      <c r="AY132" s="18" t="s">
        <v>114</v>
      </c>
      <c r="BE132" s="229">
        <f>IF(N132="základní",J132,0)</f>
        <v>0</v>
      </c>
      <c r="BF132" s="229">
        <f>IF(N132="snížená",J132,0)</f>
        <v>0</v>
      </c>
      <c r="BG132" s="229">
        <f>IF(N132="zákl. přenesená",J132,0)</f>
        <v>0</v>
      </c>
      <c r="BH132" s="229">
        <f>IF(N132="sníž. přenesená",J132,0)</f>
        <v>0</v>
      </c>
      <c r="BI132" s="229">
        <f>IF(N132="nulová",J132,0)</f>
        <v>0</v>
      </c>
      <c r="BJ132" s="18" t="s">
        <v>81</v>
      </c>
      <c r="BK132" s="229">
        <f>ROUND(I132*H132,2)</f>
        <v>0</v>
      </c>
      <c r="BL132" s="18" t="s">
        <v>121</v>
      </c>
      <c r="BM132" s="228" t="s">
        <v>121</v>
      </c>
    </row>
    <row r="133" spans="1:47" s="2" customFormat="1" ht="12">
      <c r="A133" s="39"/>
      <c r="B133" s="40"/>
      <c r="C133" s="41"/>
      <c r="D133" s="230" t="s">
        <v>122</v>
      </c>
      <c r="E133" s="41"/>
      <c r="F133" s="231" t="s">
        <v>129</v>
      </c>
      <c r="G133" s="41"/>
      <c r="H133" s="41"/>
      <c r="I133" s="232"/>
      <c r="J133" s="41"/>
      <c r="K133" s="41"/>
      <c r="L133" s="45"/>
      <c r="M133" s="233"/>
      <c r="N133" s="234"/>
      <c r="O133" s="92"/>
      <c r="P133" s="92"/>
      <c r="Q133" s="92"/>
      <c r="R133" s="92"/>
      <c r="S133" s="92"/>
      <c r="T133" s="93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T133" s="18" t="s">
        <v>122</v>
      </c>
      <c r="AU133" s="18" t="s">
        <v>83</v>
      </c>
    </row>
    <row r="134" spans="1:51" s="13" customFormat="1" ht="12">
      <c r="A134" s="13"/>
      <c r="B134" s="235"/>
      <c r="C134" s="236"/>
      <c r="D134" s="230" t="s">
        <v>123</v>
      </c>
      <c r="E134" s="237" t="s">
        <v>1</v>
      </c>
      <c r="F134" s="238" t="s">
        <v>131</v>
      </c>
      <c r="G134" s="236"/>
      <c r="H134" s="237" t="s">
        <v>1</v>
      </c>
      <c r="I134" s="239"/>
      <c r="J134" s="236"/>
      <c r="K134" s="236"/>
      <c r="L134" s="240"/>
      <c r="M134" s="241"/>
      <c r="N134" s="242"/>
      <c r="O134" s="242"/>
      <c r="P134" s="242"/>
      <c r="Q134" s="242"/>
      <c r="R134" s="242"/>
      <c r="S134" s="242"/>
      <c r="T134" s="24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44" t="s">
        <v>123</v>
      </c>
      <c r="AU134" s="244" t="s">
        <v>83</v>
      </c>
      <c r="AV134" s="13" t="s">
        <v>81</v>
      </c>
      <c r="AW134" s="13" t="s">
        <v>30</v>
      </c>
      <c r="AX134" s="13" t="s">
        <v>73</v>
      </c>
      <c r="AY134" s="244" t="s">
        <v>114</v>
      </c>
    </row>
    <row r="135" spans="1:51" s="14" customFormat="1" ht="12">
      <c r="A135" s="14"/>
      <c r="B135" s="245"/>
      <c r="C135" s="246"/>
      <c r="D135" s="230" t="s">
        <v>123</v>
      </c>
      <c r="E135" s="247" t="s">
        <v>1</v>
      </c>
      <c r="F135" s="248" t="s">
        <v>132</v>
      </c>
      <c r="G135" s="246"/>
      <c r="H135" s="249">
        <v>12.9</v>
      </c>
      <c r="I135" s="250"/>
      <c r="J135" s="246"/>
      <c r="K135" s="246"/>
      <c r="L135" s="251"/>
      <c r="M135" s="252"/>
      <c r="N135" s="253"/>
      <c r="O135" s="253"/>
      <c r="P135" s="253"/>
      <c r="Q135" s="253"/>
      <c r="R135" s="253"/>
      <c r="S135" s="253"/>
      <c r="T135" s="25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T135" s="255" t="s">
        <v>123</v>
      </c>
      <c r="AU135" s="255" t="s">
        <v>83</v>
      </c>
      <c r="AV135" s="14" t="s">
        <v>83</v>
      </c>
      <c r="AW135" s="14" t="s">
        <v>30</v>
      </c>
      <c r="AX135" s="14" t="s">
        <v>73</v>
      </c>
      <c r="AY135" s="255" t="s">
        <v>114</v>
      </c>
    </row>
    <row r="136" spans="1:51" s="14" customFormat="1" ht="12">
      <c r="A136" s="14"/>
      <c r="B136" s="245"/>
      <c r="C136" s="246"/>
      <c r="D136" s="230" t="s">
        <v>123</v>
      </c>
      <c r="E136" s="247" t="s">
        <v>1</v>
      </c>
      <c r="F136" s="248" t="s">
        <v>133</v>
      </c>
      <c r="G136" s="246"/>
      <c r="H136" s="249">
        <v>12.148</v>
      </c>
      <c r="I136" s="250"/>
      <c r="J136" s="246"/>
      <c r="K136" s="246"/>
      <c r="L136" s="251"/>
      <c r="M136" s="252"/>
      <c r="N136" s="253"/>
      <c r="O136" s="253"/>
      <c r="P136" s="253"/>
      <c r="Q136" s="253"/>
      <c r="R136" s="253"/>
      <c r="S136" s="253"/>
      <c r="T136" s="25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T136" s="255" t="s">
        <v>123</v>
      </c>
      <c r="AU136" s="255" t="s">
        <v>83</v>
      </c>
      <c r="AV136" s="14" t="s">
        <v>83</v>
      </c>
      <c r="AW136" s="14" t="s">
        <v>30</v>
      </c>
      <c r="AX136" s="14" t="s">
        <v>73</v>
      </c>
      <c r="AY136" s="255" t="s">
        <v>114</v>
      </c>
    </row>
    <row r="137" spans="1:51" s="15" customFormat="1" ht="12">
      <c r="A137" s="15"/>
      <c r="B137" s="256"/>
      <c r="C137" s="257"/>
      <c r="D137" s="230" t="s">
        <v>123</v>
      </c>
      <c r="E137" s="258" t="s">
        <v>1</v>
      </c>
      <c r="F137" s="259" t="s">
        <v>127</v>
      </c>
      <c r="G137" s="257"/>
      <c r="H137" s="260">
        <v>25.048</v>
      </c>
      <c r="I137" s="261"/>
      <c r="J137" s="257"/>
      <c r="K137" s="257"/>
      <c r="L137" s="262"/>
      <c r="M137" s="263"/>
      <c r="N137" s="264"/>
      <c r="O137" s="264"/>
      <c r="P137" s="264"/>
      <c r="Q137" s="264"/>
      <c r="R137" s="264"/>
      <c r="S137" s="264"/>
      <c r="T137" s="26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T137" s="266" t="s">
        <v>123</v>
      </c>
      <c r="AU137" s="266" t="s">
        <v>83</v>
      </c>
      <c r="AV137" s="15" t="s">
        <v>121</v>
      </c>
      <c r="AW137" s="15" t="s">
        <v>30</v>
      </c>
      <c r="AX137" s="15" t="s">
        <v>81</v>
      </c>
      <c r="AY137" s="266" t="s">
        <v>114</v>
      </c>
    </row>
    <row r="138" spans="1:65" s="2" customFormat="1" ht="16.5" customHeight="1">
      <c r="A138" s="39"/>
      <c r="B138" s="40"/>
      <c r="C138" s="216" t="s">
        <v>134</v>
      </c>
      <c r="D138" s="216" t="s">
        <v>117</v>
      </c>
      <c r="E138" s="217" t="s">
        <v>135</v>
      </c>
      <c r="F138" s="218" t="s">
        <v>136</v>
      </c>
      <c r="G138" s="219" t="s">
        <v>120</v>
      </c>
      <c r="H138" s="220">
        <v>59.201</v>
      </c>
      <c r="I138" s="221"/>
      <c r="J138" s="222">
        <f>ROUND(I138*H138,2)</f>
        <v>0</v>
      </c>
      <c r="K138" s="223"/>
      <c r="L138" s="45"/>
      <c r="M138" s="224" t="s">
        <v>1</v>
      </c>
      <c r="N138" s="225" t="s">
        <v>38</v>
      </c>
      <c r="O138" s="92"/>
      <c r="P138" s="226">
        <f>O138*H138</f>
        <v>0</v>
      </c>
      <c r="Q138" s="226">
        <v>0</v>
      </c>
      <c r="R138" s="226">
        <f>Q138*H138</f>
        <v>0</v>
      </c>
      <c r="S138" s="226">
        <v>2</v>
      </c>
      <c r="T138" s="227">
        <f>S138*H138</f>
        <v>118.402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28" t="s">
        <v>121</v>
      </c>
      <c r="AT138" s="228" t="s">
        <v>117</v>
      </c>
      <c r="AU138" s="228" t="s">
        <v>83</v>
      </c>
      <c r="AY138" s="18" t="s">
        <v>114</v>
      </c>
      <c r="BE138" s="229">
        <f>IF(N138="základní",J138,0)</f>
        <v>0</v>
      </c>
      <c r="BF138" s="229">
        <f>IF(N138="snížená",J138,0)</f>
        <v>0</v>
      </c>
      <c r="BG138" s="229">
        <f>IF(N138="zákl. přenesená",J138,0)</f>
        <v>0</v>
      </c>
      <c r="BH138" s="229">
        <f>IF(N138="sníž. přenesená",J138,0)</f>
        <v>0</v>
      </c>
      <c r="BI138" s="229">
        <f>IF(N138="nulová",J138,0)</f>
        <v>0</v>
      </c>
      <c r="BJ138" s="18" t="s">
        <v>81</v>
      </c>
      <c r="BK138" s="229">
        <f>ROUND(I138*H138,2)</f>
        <v>0</v>
      </c>
      <c r="BL138" s="18" t="s">
        <v>121</v>
      </c>
      <c r="BM138" s="228" t="s">
        <v>137</v>
      </c>
    </row>
    <row r="139" spans="1:47" s="2" customFormat="1" ht="12">
      <c r="A139" s="39"/>
      <c r="B139" s="40"/>
      <c r="C139" s="41"/>
      <c r="D139" s="230" t="s">
        <v>122</v>
      </c>
      <c r="E139" s="41"/>
      <c r="F139" s="231" t="s">
        <v>136</v>
      </c>
      <c r="G139" s="41"/>
      <c r="H139" s="41"/>
      <c r="I139" s="232"/>
      <c r="J139" s="41"/>
      <c r="K139" s="41"/>
      <c r="L139" s="45"/>
      <c r="M139" s="233"/>
      <c r="N139" s="234"/>
      <c r="O139" s="92"/>
      <c r="P139" s="92"/>
      <c r="Q139" s="92"/>
      <c r="R139" s="92"/>
      <c r="S139" s="92"/>
      <c r="T139" s="93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T139" s="18" t="s">
        <v>122</v>
      </c>
      <c r="AU139" s="18" t="s">
        <v>83</v>
      </c>
    </row>
    <row r="140" spans="1:51" s="13" customFormat="1" ht="12">
      <c r="A140" s="13"/>
      <c r="B140" s="235"/>
      <c r="C140" s="236"/>
      <c r="D140" s="230" t="s">
        <v>123</v>
      </c>
      <c r="E140" s="237" t="s">
        <v>1</v>
      </c>
      <c r="F140" s="238" t="s">
        <v>138</v>
      </c>
      <c r="G140" s="236"/>
      <c r="H140" s="237" t="s">
        <v>1</v>
      </c>
      <c r="I140" s="239"/>
      <c r="J140" s="236"/>
      <c r="K140" s="236"/>
      <c r="L140" s="240"/>
      <c r="M140" s="241"/>
      <c r="N140" s="242"/>
      <c r="O140" s="242"/>
      <c r="P140" s="242"/>
      <c r="Q140" s="242"/>
      <c r="R140" s="242"/>
      <c r="S140" s="242"/>
      <c r="T140" s="24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44" t="s">
        <v>123</v>
      </c>
      <c r="AU140" s="244" t="s">
        <v>83</v>
      </c>
      <c r="AV140" s="13" t="s">
        <v>81</v>
      </c>
      <c r="AW140" s="13" t="s">
        <v>30</v>
      </c>
      <c r="AX140" s="13" t="s">
        <v>73</v>
      </c>
      <c r="AY140" s="244" t="s">
        <v>114</v>
      </c>
    </row>
    <row r="141" spans="1:51" s="14" customFormat="1" ht="12">
      <c r="A141" s="14"/>
      <c r="B141" s="245"/>
      <c r="C141" s="246"/>
      <c r="D141" s="230" t="s">
        <v>123</v>
      </c>
      <c r="E141" s="247" t="s">
        <v>1</v>
      </c>
      <c r="F141" s="248" t="s">
        <v>139</v>
      </c>
      <c r="G141" s="246"/>
      <c r="H141" s="249">
        <v>59.201</v>
      </c>
      <c r="I141" s="250"/>
      <c r="J141" s="246"/>
      <c r="K141" s="246"/>
      <c r="L141" s="251"/>
      <c r="M141" s="252"/>
      <c r="N141" s="253"/>
      <c r="O141" s="253"/>
      <c r="P141" s="253"/>
      <c r="Q141" s="253"/>
      <c r="R141" s="253"/>
      <c r="S141" s="253"/>
      <c r="T141" s="25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T141" s="255" t="s">
        <v>123</v>
      </c>
      <c r="AU141" s="255" t="s">
        <v>83</v>
      </c>
      <c r="AV141" s="14" t="s">
        <v>83</v>
      </c>
      <c r="AW141" s="14" t="s">
        <v>30</v>
      </c>
      <c r="AX141" s="14" t="s">
        <v>73</v>
      </c>
      <c r="AY141" s="255" t="s">
        <v>114</v>
      </c>
    </row>
    <row r="142" spans="1:51" s="15" customFormat="1" ht="12">
      <c r="A142" s="15"/>
      <c r="B142" s="256"/>
      <c r="C142" s="257"/>
      <c r="D142" s="230" t="s">
        <v>123</v>
      </c>
      <c r="E142" s="258" t="s">
        <v>1</v>
      </c>
      <c r="F142" s="259" t="s">
        <v>127</v>
      </c>
      <c r="G142" s="257"/>
      <c r="H142" s="260">
        <v>59.201</v>
      </c>
      <c r="I142" s="261"/>
      <c r="J142" s="257"/>
      <c r="K142" s="257"/>
      <c r="L142" s="262"/>
      <c r="M142" s="263"/>
      <c r="N142" s="264"/>
      <c r="O142" s="264"/>
      <c r="P142" s="264"/>
      <c r="Q142" s="264"/>
      <c r="R142" s="264"/>
      <c r="S142" s="264"/>
      <c r="T142" s="26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T142" s="266" t="s">
        <v>123</v>
      </c>
      <c r="AU142" s="266" t="s">
        <v>83</v>
      </c>
      <c r="AV142" s="15" t="s">
        <v>121</v>
      </c>
      <c r="AW142" s="15" t="s">
        <v>30</v>
      </c>
      <c r="AX142" s="15" t="s">
        <v>81</v>
      </c>
      <c r="AY142" s="266" t="s">
        <v>114</v>
      </c>
    </row>
    <row r="143" spans="1:63" s="12" customFormat="1" ht="22.8" customHeight="1">
      <c r="A143" s="12"/>
      <c r="B143" s="200"/>
      <c r="C143" s="201"/>
      <c r="D143" s="202" t="s">
        <v>72</v>
      </c>
      <c r="E143" s="214" t="s">
        <v>140</v>
      </c>
      <c r="F143" s="214" t="s">
        <v>141</v>
      </c>
      <c r="G143" s="201"/>
      <c r="H143" s="201"/>
      <c r="I143" s="204"/>
      <c r="J143" s="215">
        <f>BK143</f>
        <v>0</v>
      </c>
      <c r="K143" s="201"/>
      <c r="L143" s="206"/>
      <c r="M143" s="207"/>
      <c r="N143" s="208"/>
      <c r="O143" s="208"/>
      <c r="P143" s="209">
        <f>SUM(P144:P172)</f>
        <v>0</v>
      </c>
      <c r="Q143" s="208"/>
      <c r="R143" s="209">
        <f>SUM(R144:R172)</f>
        <v>0</v>
      </c>
      <c r="S143" s="208"/>
      <c r="T143" s="210">
        <f>SUM(T144:T172)</f>
        <v>10194.63444</v>
      </c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R143" s="211" t="s">
        <v>81</v>
      </c>
      <c r="AT143" s="212" t="s">
        <v>72</v>
      </c>
      <c r="AU143" s="212" t="s">
        <v>81</v>
      </c>
      <c r="AY143" s="211" t="s">
        <v>114</v>
      </c>
      <c r="BK143" s="213">
        <f>SUM(BK144:BK172)</f>
        <v>0</v>
      </c>
    </row>
    <row r="144" spans="1:65" s="2" customFormat="1" ht="44.25" customHeight="1">
      <c r="A144" s="39"/>
      <c r="B144" s="40"/>
      <c r="C144" s="216" t="s">
        <v>121</v>
      </c>
      <c r="D144" s="216" t="s">
        <v>117</v>
      </c>
      <c r="E144" s="217" t="s">
        <v>142</v>
      </c>
      <c r="F144" s="218" t="s">
        <v>143</v>
      </c>
      <c r="G144" s="219" t="s">
        <v>120</v>
      </c>
      <c r="H144" s="220">
        <v>16176.802</v>
      </c>
      <c r="I144" s="221"/>
      <c r="J144" s="222">
        <f>ROUND(I144*H144,2)</f>
        <v>0</v>
      </c>
      <c r="K144" s="223"/>
      <c r="L144" s="45"/>
      <c r="M144" s="224" t="s">
        <v>1</v>
      </c>
      <c r="N144" s="225" t="s">
        <v>38</v>
      </c>
      <c r="O144" s="92"/>
      <c r="P144" s="226">
        <f>O144*H144</f>
        <v>0</v>
      </c>
      <c r="Q144" s="226">
        <v>0</v>
      </c>
      <c r="R144" s="226">
        <f>Q144*H144</f>
        <v>0</v>
      </c>
      <c r="S144" s="226">
        <v>0.42</v>
      </c>
      <c r="T144" s="227">
        <f>S144*H144</f>
        <v>6794.25684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28" t="s">
        <v>121</v>
      </c>
      <c r="AT144" s="228" t="s">
        <v>117</v>
      </c>
      <c r="AU144" s="228" t="s">
        <v>83</v>
      </c>
      <c r="AY144" s="18" t="s">
        <v>114</v>
      </c>
      <c r="BE144" s="229">
        <f>IF(N144="základní",J144,0)</f>
        <v>0</v>
      </c>
      <c r="BF144" s="229">
        <f>IF(N144="snížená",J144,0)</f>
        <v>0</v>
      </c>
      <c r="BG144" s="229">
        <f>IF(N144="zákl. přenesená",J144,0)</f>
        <v>0</v>
      </c>
      <c r="BH144" s="229">
        <f>IF(N144="sníž. přenesená",J144,0)</f>
        <v>0</v>
      </c>
      <c r="BI144" s="229">
        <f>IF(N144="nulová",J144,0)</f>
        <v>0</v>
      </c>
      <c r="BJ144" s="18" t="s">
        <v>81</v>
      </c>
      <c r="BK144" s="229">
        <f>ROUND(I144*H144,2)</f>
        <v>0</v>
      </c>
      <c r="BL144" s="18" t="s">
        <v>121</v>
      </c>
      <c r="BM144" s="228" t="s">
        <v>144</v>
      </c>
    </row>
    <row r="145" spans="1:47" s="2" customFormat="1" ht="12">
      <c r="A145" s="39"/>
      <c r="B145" s="40"/>
      <c r="C145" s="41"/>
      <c r="D145" s="230" t="s">
        <v>122</v>
      </c>
      <c r="E145" s="41"/>
      <c r="F145" s="231" t="s">
        <v>143</v>
      </c>
      <c r="G145" s="41"/>
      <c r="H145" s="41"/>
      <c r="I145" s="232"/>
      <c r="J145" s="41"/>
      <c r="K145" s="41"/>
      <c r="L145" s="45"/>
      <c r="M145" s="233"/>
      <c r="N145" s="234"/>
      <c r="O145" s="92"/>
      <c r="P145" s="92"/>
      <c r="Q145" s="92"/>
      <c r="R145" s="92"/>
      <c r="S145" s="92"/>
      <c r="T145" s="93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T145" s="18" t="s">
        <v>122</v>
      </c>
      <c r="AU145" s="18" t="s">
        <v>83</v>
      </c>
    </row>
    <row r="146" spans="1:51" s="13" customFormat="1" ht="12">
      <c r="A146" s="13"/>
      <c r="B146" s="235"/>
      <c r="C146" s="236"/>
      <c r="D146" s="230" t="s">
        <v>123</v>
      </c>
      <c r="E146" s="237" t="s">
        <v>1</v>
      </c>
      <c r="F146" s="238" t="s">
        <v>145</v>
      </c>
      <c r="G146" s="236"/>
      <c r="H146" s="237" t="s">
        <v>1</v>
      </c>
      <c r="I146" s="239"/>
      <c r="J146" s="236"/>
      <c r="K146" s="236"/>
      <c r="L146" s="240"/>
      <c r="M146" s="241"/>
      <c r="N146" s="242"/>
      <c r="O146" s="242"/>
      <c r="P146" s="242"/>
      <c r="Q146" s="242"/>
      <c r="R146" s="242"/>
      <c r="S146" s="242"/>
      <c r="T146" s="24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44" t="s">
        <v>123</v>
      </c>
      <c r="AU146" s="244" t="s">
        <v>83</v>
      </c>
      <c r="AV146" s="13" t="s">
        <v>81</v>
      </c>
      <c r="AW146" s="13" t="s">
        <v>30</v>
      </c>
      <c r="AX146" s="13" t="s">
        <v>73</v>
      </c>
      <c r="AY146" s="244" t="s">
        <v>114</v>
      </c>
    </row>
    <row r="147" spans="1:51" s="13" customFormat="1" ht="12">
      <c r="A147" s="13"/>
      <c r="B147" s="235"/>
      <c r="C147" s="236"/>
      <c r="D147" s="230" t="s">
        <v>123</v>
      </c>
      <c r="E147" s="237" t="s">
        <v>1</v>
      </c>
      <c r="F147" s="238" t="s">
        <v>146</v>
      </c>
      <c r="G147" s="236"/>
      <c r="H147" s="237" t="s">
        <v>1</v>
      </c>
      <c r="I147" s="239"/>
      <c r="J147" s="236"/>
      <c r="K147" s="236"/>
      <c r="L147" s="240"/>
      <c r="M147" s="241"/>
      <c r="N147" s="242"/>
      <c r="O147" s="242"/>
      <c r="P147" s="242"/>
      <c r="Q147" s="242"/>
      <c r="R147" s="242"/>
      <c r="S147" s="242"/>
      <c r="T147" s="24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44" t="s">
        <v>123</v>
      </c>
      <c r="AU147" s="244" t="s">
        <v>83</v>
      </c>
      <c r="AV147" s="13" t="s">
        <v>81</v>
      </c>
      <c r="AW147" s="13" t="s">
        <v>30</v>
      </c>
      <c r="AX147" s="13" t="s">
        <v>73</v>
      </c>
      <c r="AY147" s="244" t="s">
        <v>114</v>
      </c>
    </row>
    <row r="148" spans="1:51" s="13" customFormat="1" ht="12">
      <c r="A148" s="13"/>
      <c r="B148" s="235"/>
      <c r="C148" s="236"/>
      <c r="D148" s="230" t="s">
        <v>123</v>
      </c>
      <c r="E148" s="237" t="s">
        <v>1</v>
      </c>
      <c r="F148" s="238" t="s">
        <v>147</v>
      </c>
      <c r="G148" s="236"/>
      <c r="H148" s="237" t="s">
        <v>1</v>
      </c>
      <c r="I148" s="239"/>
      <c r="J148" s="236"/>
      <c r="K148" s="236"/>
      <c r="L148" s="240"/>
      <c r="M148" s="241"/>
      <c r="N148" s="242"/>
      <c r="O148" s="242"/>
      <c r="P148" s="242"/>
      <c r="Q148" s="242"/>
      <c r="R148" s="242"/>
      <c r="S148" s="242"/>
      <c r="T148" s="24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44" t="s">
        <v>123</v>
      </c>
      <c r="AU148" s="244" t="s">
        <v>83</v>
      </c>
      <c r="AV148" s="13" t="s">
        <v>81</v>
      </c>
      <c r="AW148" s="13" t="s">
        <v>30</v>
      </c>
      <c r="AX148" s="13" t="s">
        <v>73</v>
      </c>
      <c r="AY148" s="244" t="s">
        <v>114</v>
      </c>
    </row>
    <row r="149" spans="1:51" s="13" customFormat="1" ht="12">
      <c r="A149" s="13"/>
      <c r="B149" s="235"/>
      <c r="C149" s="236"/>
      <c r="D149" s="230" t="s">
        <v>123</v>
      </c>
      <c r="E149" s="237" t="s">
        <v>1</v>
      </c>
      <c r="F149" s="238" t="s">
        <v>148</v>
      </c>
      <c r="G149" s="236"/>
      <c r="H149" s="237" t="s">
        <v>1</v>
      </c>
      <c r="I149" s="239"/>
      <c r="J149" s="236"/>
      <c r="K149" s="236"/>
      <c r="L149" s="240"/>
      <c r="M149" s="241"/>
      <c r="N149" s="242"/>
      <c r="O149" s="242"/>
      <c r="P149" s="242"/>
      <c r="Q149" s="242"/>
      <c r="R149" s="242"/>
      <c r="S149" s="242"/>
      <c r="T149" s="24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44" t="s">
        <v>123</v>
      </c>
      <c r="AU149" s="244" t="s">
        <v>83</v>
      </c>
      <c r="AV149" s="13" t="s">
        <v>81</v>
      </c>
      <c r="AW149" s="13" t="s">
        <v>30</v>
      </c>
      <c r="AX149" s="13" t="s">
        <v>73</v>
      </c>
      <c r="AY149" s="244" t="s">
        <v>114</v>
      </c>
    </row>
    <row r="150" spans="1:51" s="14" customFormat="1" ht="12">
      <c r="A150" s="14"/>
      <c r="B150" s="245"/>
      <c r="C150" s="246"/>
      <c r="D150" s="230" t="s">
        <v>123</v>
      </c>
      <c r="E150" s="247" t="s">
        <v>1</v>
      </c>
      <c r="F150" s="248" t="s">
        <v>149</v>
      </c>
      <c r="G150" s="246"/>
      <c r="H150" s="249">
        <v>5446.588</v>
      </c>
      <c r="I150" s="250"/>
      <c r="J150" s="246"/>
      <c r="K150" s="246"/>
      <c r="L150" s="251"/>
      <c r="M150" s="252"/>
      <c r="N150" s="253"/>
      <c r="O150" s="253"/>
      <c r="P150" s="253"/>
      <c r="Q150" s="253"/>
      <c r="R150" s="253"/>
      <c r="S150" s="253"/>
      <c r="T150" s="25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255" t="s">
        <v>123</v>
      </c>
      <c r="AU150" s="255" t="s">
        <v>83</v>
      </c>
      <c r="AV150" s="14" t="s">
        <v>83</v>
      </c>
      <c r="AW150" s="14" t="s">
        <v>30</v>
      </c>
      <c r="AX150" s="14" t="s">
        <v>73</v>
      </c>
      <c r="AY150" s="255" t="s">
        <v>114</v>
      </c>
    </row>
    <row r="151" spans="1:51" s="14" customFormat="1" ht="12">
      <c r="A151" s="14"/>
      <c r="B151" s="245"/>
      <c r="C151" s="246"/>
      <c r="D151" s="230" t="s">
        <v>123</v>
      </c>
      <c r="E151" s="247" t="s">
        <v>1</v>
      </c>
      <c r="F151" s="248" t="s">
        <v>150</v>
      </c>
      <c r="G151" s="246"/>
      <c r="H151" s="249">
        <v>345.293</v>
      </c>
      <c r="I151" s="250"/>
      <c r="J151" s="246"/>
      <c r="K151" s="246"/>
      <c r="L151" s="251"/>
      <c r="M151" s="252"/>
      <c r="N151" s="253"/>
      <c r="O151" s="253"/>
      <c r="P151" s="253"/>
      <c r="Q151" s="253"/>
      <c r="R151" s="253"/>
      <c r="S151" s="253"/>
      <c r="T151" s="25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T151" s="255" t="s">
        <v>123</v>
      </c>
      <c r="AU151" s="255" t="s">
        <v>83</v>
      </c>
      <c r="AV151" s="14" t="s">
        <v>83</v>
      </c>
      <c r="AW151" s="14" t="s">
        <v>30</v>
      </c>
      <c r="AX151" s="14" t="s">
        <v>73</v>
      </c>
      <c r="AY151" s="255" t="s">
        <v>114</v>
      </c>
    </row>
    <row r="152" spans="1:51" s="13" customFormat="1" ht="12">
      <c r="A152" s="13"/>
      <c r="B152" s="235"/>
      <c r="C152" s="236"/>
      <c r="D152" s="230" t="s">
        <v>123</v>
      </c>
      <c r="E152" s="237" t="s">
        <v>1</v>
      </c>
      <c r="F152" s="238" t="s">
        <v>151</v>
      </c>
      <c r="G152" s="236"/>
      <c r="H152" s="237" t="s">
        <v>1</v>
      </c>
      <c r="I152" s="239"/>
      <c r="J152" s="236"/>
      <c r="K152" s="236"/>
      <c r="L152" s="240"/>
      <c r="M152" s="241"/>
      <c r="N152" s="242"/>
      <c r="O152" s="242"/>
      <c r="P152" s="242"/>
      <c r="Q152" s="242"/>
      <c r="R152" s="242"/>
      <c r="S152" s="242"/>
      <c r="T152" s="24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44" t="s">
        <v>123</v>
      </c>
      <c r="AU152" s="244" t="s">
        <v>83</v>
      </c>
      <c r="AV152" s="13" t="s">
        <v>81</v>
      </c>
      <c r="AW152" s="13" t="s">
        <v>30</v>
      </c>
      <c r="AX152" s="13" t="s">
        <v>73</v>
      </c>
      <c r="AY152" s="244" t="s">
        <v>114</v>
      </c>
    </row>
    <row r="153" spans="1:51" s="14" customFormat="1" ht="12">
      <c r="A153" s="14"/>
      <c r="B153" s="245"/>
      <c r="C153" s="246"/>
      <c r="D153" s="230" t="s">
        <v>123</v>
      </c>
      <c r="E153" s="247" t="s">
        <v>1</v>
      </c>
      <c r="F153" s="248" t="s">
        <v>152</v>
      </c>
      <c r="G153" s="246"/>
      <c r="H153" s="249">
        <v>254.273</v>
      </c>
      <c r="I153" s="250"/>
      <c r="J153" s="246"/>
      <c r="K153" s="246"/>
      <c r="L153" s="251"/>
      <c r="M153" s="252"/>
      <c r="N153" s="253"/>
      <c r="O153" s="253"/>
      <c r="P153" s="253"/>
      <c r="Q153" s="253"/>
      <c r="R153" s="253"/>
      <c r="S153" s="253"/>
      <c r="T153" s="25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255" t="s">
        <v>123</v>
      </c>
      <c r="AU153" s="255" t="s">
        <v>83</v>
      </c>
      <c r="AV153" s="14" t="s">
        <v>83</v>
      </c>
      <c r="AW153" s="14" t="s">
        <v>30</v>
      </c>
      <c r="AX153" s="14" t="s">
        <v>73</v>
      </c>
      <c r="AY153" s="255" t="s">
        <v>114</v>
      </c>
    </row>
    <row r="154" spans="1:51" s="13" customFormat="1" ht="12">
      <c r="A154" s="13"/>
      <c r="B154" s="235"/>
      <c r="C154" s="236"/>
      <c r="D154" s="230" t="s">
        <v>123</v>
      </c>
      <c r="E154" s="237" t="s">
        <v>1</v>
      </c>
      <c r="F154" s="238" t="s">
        <v>153</v>
      </c>
      <c r="G154" s="236"/>
      <c r="H154" s="237" t="s">
        <v>1</v>
      </c>
      <c r="I154" s="239"/>
      <c r="J154" s="236"/>
      <c r="K154" s="236"/>
      <c r="L154" s="240"/>
      <c r="M154" s="241"/>
      <c r="N154" s="242"/>
      <c r="O154" s="242"/>
      <c r="P154" s="242"/>
      <c r="Q154" s="242"/>
      <c r="R154" s="242"/>
      <c r="S154" s="242"/>
      <c r="T154" s="24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44" t="s">
        <v>123</v>
      </c>
      <c r="AU154" s="244" t="s">
        <v>83</v>
      </c>
      <c r="AV154" s="13" t="s">
        <v>81</v>
      </c>
      <c r="AW154" s="13" t="s">
        <v>30</v>
      </c>
      <c r="AX154" s="13" t="s">
        <v>73</v>
      </c>
      <c r="AY154" s="244" t="s">
        <v>114</v>
      </c>
    </row>
    <row r="155" spans="1:51" s="14" customFormat="1" ht="12">
      <c r="A155" s="14"/>
      <c r="B155" s="245"/>
      <c r="C155" s="246"/>
      <c r="D155" s="230" t="s">
        <v>123</v>
      </c>
      <c r="E155" s="247" t="s">
        <v>1</v>
      </c>
      <c r="F155" s="248" t="s">
        <v>154</v>
      </c>
      <c r="G155" s="246"/>
      <c r="H155" s="249">
        <v>44.7</v>
      </c>
      <c r="I155" s="250"/>
      <c r="J155" s="246"/>
      <c r="K155" s="246"/>
      <c r="L155" s="251"/>
      <c r="M155" s="252"/>
      <c r="N155" s="253"/>
      <c r="O155" s="253"/>
      <c r="P155" s="253"/>
      <c r="Q155" s="253"/>
      <c r="R155" s="253"/>
      <c r="S155" s="253"/>
      <c r="T155" s="25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T155" s="255" t="s">
        <v>123</v>
      </c>
      <c r="AU155" s="255" t="s">
        <v>83</v>
      </c>
      <c r="AV155" s="14" t="s">
        <v>83</v>
      </c>
      <c r="AW155" s="14" t="s">
        <v>30</v>
      </c>
      <c r="AX155" s="14" t="s">
        <v>73</v>
      </c>
      <c r="AY155" s="255" t="s">
        <v>114</v>
      </c>
    </row>
    <row r="156" spans="1:51" s="14" customFormat="1" ht="12">
      <c r="A156" s="14"/>
      <c r="B156" s="245"/>
      <c r="C156" s="246"/>
      <c r="D156" s="230" t="s">
        <v>123</v>
      </c>
      <c r="E156" s="247" t="s">
        <v>1</v>
      </c>
      <c r="F156" s="248" t="s">
        <v>155</v>
      </c>
      <c r="G156" s="246"/>
      <c r="H156" s="249">
        <v>7.227</v>
      </c>
      <c r="I156" s="250"/>
      <c r="J156" s="246"/>
      <c r="K156" s="246"/>
      <c r="L156" s="251"/>
      <c r="M156" s="252"/>
      <c r="N156" s="253"/>
      <c r="O156" s="253"/>
      <c r="P156" s="253"/>
      <c r="Q156" s="253"/>
      <c r="R156" s="253"/>
      <c r="S156" s="253"/>
      <c r="T156" s="25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T156" s="255" t="s">
        <v>123</v>
      </c>
      <c r="AU156" s="255" t="s">
        <v>83</v>
      </c>
      <c r="AV156" s="14" t="s">
        <v>83</v>
      </c>
      <c r="AW156" s="14" t="s">
        <v>30</v>
      </c>
      <c r="AX156" s="14" t="s">
        <v>73</v>
      </c>
      <c r="AY156" s="255" t="s">
        <v>114</v>
      </c>
    </row>
    <row r="157" spans="1:51" s="13" customFormat="1" ht="12">
      <c r="A157" s="13"/>
      <c r="B157" s="235"/>
      <c r="C157" s="236"/>
      <c r="D157" s="230" t="s">
        <v>123</v>
      </c>
      <c r="E157" s="237" t="s">
        <v>1</v>
      </c>
      <c r="F157" s="238" t="s">
        <v>156</v>
      </c>
      <c r="G157" s="236"/>
      <c r="H157" s="237" t="s">
        <v>1</v>
      </c>
      <c r="I157" s="239"/>
      <c r="J157" s="236"/>
      <c r="K157" s="236"/>
      <c r="L157" s="240"/>
      <c r="M157" s="241"/>
      <c r="N157" s="242"/>
      <c r="O157" s="242"/>
      <c r="P157" s="242"/>
      <c r="Q157" s="242"/>
      <c r="R157" s="242"/>
      <c r="S157" s="242"/>
      <c r="T157" s="24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44" t="s">
        <v>123</v>
      </c>
      <c r="AU157" s="244" t="s">
        <v>83</v>
      </c>
      <c r="AV157" s="13" t="s">
        <v>81</v>
      </c>
      <c r="AW157" s="13" t="s">
        <v>30</v>
      </c>
      <c r="AX157" s="13" t="s">
        <v>73</v>
      </c>
      <c r="AY157" s="244" t="s">
        <v>114</v>
      </c>
    </row>
    <row r="158" spans="1:51" s="14" customFormat="1" ht="12">
      <c r="A158" s="14"/>
      <c r="B158" s="245"/>
      <c r="C158" s="246"/>
      <c r="D158" s="230" t="s">
        <v>123</v>
      </c>
      <c r="E158" s="247" t="s">
        <v>1</v>
      </c>
      <c r="F158" s="248" t="s">
        <v>157</v>
      </c>
      <c r="G158" s="246"/>
      <c r="H158" s="249">
        <v>6677.097</v>
      </c>
      <c r="I158" s="250"/>
      <c r="J158" s="246"/>
      <c r="K158" s="246"/>
      <c r="L158" s="251"/>
      <c r="M158" s="252"/>
      <c r="N158" s="253"/>
      <c r="O158" s="253"/>
      <c r="P158" s="253"/>
      <c r="Q158" s="253"/>
      <c r="R158" s="253"/>
      <c r="S158" s="253"/>
      <c r="T158" s="25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T158" s="255" t="s">
        <v>123</v>
      </c>
      <c r="AU158" s="255" t="s">
        <v>83</v>
      </c>
      <c r="AV158" s="14" t="s">
        <v>83</v>
      </c>
      <c r="AW158" s="14" t="s">
        <v>30</v>
      </c>
      <c r="AX158" s="14" t="s">
        <v>73</v>
      </c>
      <c r="AY158" s="255" t="s">
        <v>114</v>
      </c>
    </row>
    <row r="159" spans="1:51" s="13" customFormat="1" ht="12">
      <c r="A159" s="13"/>
      <c r="B159" s="235"/>
      <c r="C159" s="236"/>
      <c r="D159" s="230" t="s">
        <v>123</v>
      </c>
      <c r="E159" s="237" t="s">
        <v>1</v>
      </c>
      <c r="F159" s="238" t="s">
        <v>158</v>
      </c>
      <c r="G159" s="236"/>
      <c r="H159" s="237" t="s">
        <v>1</v>
      </c>
      <c r="I159" s="239"/>
      <c r="J159" s="236"/>
      <c r="K159" s="236"/>
      <c r="L159" s="240"/>
      <c r="M159" s="241"/>
      <c r="N159" s="242"/>
      <c r="O159" s="242"/>
      <c r="P159" s="242"/>
      <c r="Q159" s="242"/>
      <c r="R159" s="242"/>
      <c r="S159" s="242"/>
      <c r="T159" s="24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44" t="s">
        <v>123</v>
      </c>
      <c r="AU159" s="244" t="s">
        <v>83</v>
      </c>
      <c r="AV159" s="13" t="s">
        <v>81</v>
      </c>
      <c r="AW159" s="13" t="s">
        <v>30</v>
      </c>
      <c r="AX159" s="13" t="s">
        <v>73</v>
      </c>
      <c r="AY159" s="244" t="s">
        <v>114</v>
      </c>
    </row>
    <row r="160" spans="1:51" s="14" customFormat="1" ht="12">
      <c r="A160" s="14"/>
      <c r="B160" s="245"/>
      <c r="C160" s="246"/>
      <c r="D160" s="230" t="s">
        <v>123</v>
      </c>
      <c r="E160" s="247" t="s">
        <v>1</v>
      </c>
      <c r="F160" s="248" t="s">
        <v>159</v>
      </c>
      <c r="G160" s="246"/>
      <c r="H160" s="249">
        <v>3401.624</v>
      </c>
      <c r="I160" s="250"/>
      <c r="J160" s="246"/>
      <c r="K160" s="246"/>
      <c r="L160" s="251"/>
      <c r="M160" s="252"/>
      <c r="N160" s="253"/>
      <c r="O160" s="253"/>
      <c r="P160" s="253"/>
      <c r="Q160" s="253"/>
      <c r="R160" s="253"/>
      <c r="S160" s="253"/>
      <c r="T160" s="25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55" t="s">
        <v>123</v>
      </c>
      <c r="AU160" s="255" t="s">
        <v>83</v>
      </c>
      <c r="AV160" s="14" t="s">
        <v>83</v>
      </c>
      <c r="AW160" s="14" t="s">
        <v>30</v>
      </c>
      <c r="AX160" s="14" t="s">
        <v>73</v>
      </c>
      <c r="AY160" s="255" t="s">
        <v>114</v>
      </c>
    </row>
    <row r="161" spans="1:51" s="15" customFormat="1" ht="12">
      <c r="A161" s="15"/>
      <c r="B161" s="256"/>
      <c r="C161" s="257"/>
      <c r="D161" s="230" t="s">
        <v>123</v>
      </c>
      <c r="E161" s="258" t="s">
        <v>1</v>
      </c>
      <c r="F161" s="259" t="s">
        <v>127</v>
      </c>
      <c r="G161" s="257"/>
      <c r="H161" s="260">
        <v>16176.802</v>
      </c>
      <c r="I161" s="261"/>
      <c r="J161" s="257"/>
      <c r="K161" s="257"/>
      <c r="L161" s="262"/>
      <c r="M161" s="263"/>
      <c r="N161" s="264"/>
      <c r="O161" s="264"/>
      <c r="P161" s="264"/>
      <c r="Q161" s="264"/>
      <c r="R161" s="264"/>
      <c r="S161" s="264"/>
      <c r="T161" s="265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T161" s="266" t="s">
        <v>123</v>
      </c>
      <c r="AU161" s="266" t="s">
        <v>83</v>
      </c>
      <c r="AV161" s="15" t="s">
        <v>121</v>
      </c>
      <c r="AW161" s="15" t="s">
        <v>30</v>
      </c>
      <c r="AX161" s="15" t="s">
        <v>81</v>
      </c>
      <c r="AY161" s="266" t="s">
        <v>114</v>
      </c>
    </row>
    <row r="162" spans="1:65" s="2" customFormat="1" ht="55.5" customHeight="1">
      <c r="A162" s="39"/>
      <c r="B162" s="40"/>
      <c r="C162" s="216" t="s">
        <v>160</v>
      </c>
      <c r="D162" s="216" t="s">
        <v>117</v>
      </c>
      <c r="E162" s="217" t="s">
        <v>161</v>
      </c>
      <c r="F162" s="218" t="s">
        <v>162</v>
      </c>
      <c r="G162" s="219" t="s">
        <v>120</v>
      </c>
      <c r="H162" s="220">
        <v>11334.592</v>
      </c>
      <c r="I162" s="221"/>
      <c r="J162" s="222">
        <f>ROUND(I162*H162,2)</f>
        <v>0</v>
      </c>
      <c r="K162" s="223"/>
      <c r="L162" s="45"/>
      <c r="M162" s="224" t="s">
        <v>1</v>
      </c>
      <c r="N162" s="225" t="s">
        <v>38</v>
      </c>
      <c r="O162" s="92"/>
      <c r="P162" s="226">
        <f>O162*H162</f>
        <v>0</v>
      </c>
      <c r="Q162" s="226">
        <v>0</v>
      </c>
      <c r="R162" s="226">
        <f>Q162*H162</f>
        <v>0</v>
      </c>
      <c r="S162" s="226">
        <v>0.3</v>
      </c>
      <c r="T162" s="227">
        <f>S162*H162</f>
        <v>3400.3776000000003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28" t="s">
        <v>121</v>
      </c>
      <c r="AT162" s="228" t="s">
        <v>117</v>
      </c>
      <c r="AU162" s="228" t="s">
        <v>83</v>
      </c>
      <c r="AY162" s="18" t="s">
        <v>114</v>
      </c>
      <c r="BE162" s="229">
        <f>IF(N162="základní",J162,0)</f>
        <v>0</v>
      </c>
      <c r="BF162" s="229">
        <f>IF(N162="snížená",J162,0)</f>
        <v>0</v>
      </c>
      <c r="BG162" s="229">
        <f>IF(N162="zákl. přenesená",J162,0)</f>
        <v>0</v>
      </c>
      <c r="BH162" s="229">
        <f>IF(N162="sníž. přenesená",J162,0)</f>
        <v>0</v>
      </c>
      <c r="BI162" s="229">
        <f>IF(N162="nulová",J162,0)</f>
        <v>0</v>
      </c>
      <c r="BJ162" s="18" t="s">
        <v>81</v>
      </c>
      <c r="BK162" s="229">
        <f>ROUND(I162*H162,2)</f>
        <v>0</v>
      </c>
      <c r="BL162" s="18" t="s">
        <v>121</v>
      </c>
      <c r="BM162" s="228" t="s">
        <v>163</v>
      </c>
    </row>
    <row r="163" spans="1:47" s="2" customFormat="1" ht="12">
      <c r="A163" s="39"/>
      <c r="B163" s="40"/>
      <c r="C163" s="41"/>
      <c r="D163" s="230" t="s">
        <v>122</v>
      </c>
      <c r="E163" s="41"/>
      <c r="F163" s="231" t="s">
        <v>162</v>
      </c>
      <c r="G163" s="41"/>
      <c r="H163" s="41"/>
      <c r="I163" s="232"/>
      <c r="J163" s="41"/>
      <c r="K163" s="41"/>
      <c r="L163" s="45"/>
      <c r="M163" s="233"/>
      <c r="N163" s="234"/>
      <c r="O163" s="92"/>
      <c r="P163" s="92"/>
      <c r="Q163" s="92"/>
      <c r="R163" s="92"/>
      <c r="S163" s="92"/>
      <c r="T163" s="93"/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T163" s="18" t="s">
        <v>122</v>
      </c>
      <c r="AU163" s="18" t="s">
        <v>83</v>
      </c>
    </row>
    <row r="164" spans="1:51" s="13" customFormat="1" ht="12">
      <c r="A164" s="13"/>
      <c r="B164" s="235"/>
      <c r="C164" s="236"/>
      <c r="D164" s="230" t="s">
        <v>123</v>
      </c>
      <c r="E164" s="237" t="s">
        <v>1</v>
      </c>
      <c r="F164" s="238" t="s">
        <v>164</v>
      </c>
      <c r="G164" s="236"/>
      <c r="H164" s="237" t="s">
        <v>1</v>
      </c>
      <c r="I164" s="239"/>
      <c r="J164" s="236"/>
      <c r="K164" s="236"/>
      <c r="L164" s="240"/>
      <c r="M164" s="241"/>
      <c r="N164" s="242"/>
      <c r="O164" s="242"/>
      <c r="P164" s="242"/>
      <c r="Q164" s="242"/>
      <c r="R164" s="242"/>
      <c r="S164" s="242"/>
      <c r="T164" s="24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44" t="s">
        <v>123</v>
      </c>
      <c r="AU164" s="244" t="s">
        <v>83</v>
      </c>
      <c r="AV164" s="13" t="s">
        <v>81</v>
      </c>
      <c r="AW164" s="13" t="s">
        <v>30</v>
      </c>
      <c r="AX164" s="13" t="s">
        <v>73</v>
      </c>
      <c r="AY164" s="244" t="s">
        <v>114</v>
      </c>
    </row>
    <row r="165" spans="1:51" s="13" customFormat="1" ht="12">
      <c r="A165" s="13"/>
      <c r="B165" s="235"/>
      <c r="C165" s="236"/>
      <c r="D165" s="230" t="s">
        <v>123</v>
      </c>
      <c r="E165" s="237" t="s">
        <v>1</v>
      </c>
      <c r="F165" s="238" t="s">
        <v>165</v>
      </c>
      <c r="G165" s="236"/>
      <c r="H165" s="237" t="s">
        <v>1</v>
      </c>
      <c r="I165" s="239"/>
      <c r="J165" s="236"/>
      <c r="K165" s="236"/>
      <c r="L165" s="240"/>
      <c r="M165" s="241"/>
      <c r="N165" s="242"/>
      <c r="O165" s="242"/>
      <c r="P165" s="242"/>
      <c r="Q165" s="242"/>
      <c r="R165" s="242"/>
      <c r="S165" s="242"/>
      <c r="T165" s="24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44" t="s">
        <v>123</v>
      </c>
      <c r="AU165" s="244" t="s">
        <v>83</v>
      </c>
      <c r="AV165" s="13" t="s">
        <v>81</v>
      </c>
      <c r="AW165" s="13" t="s">
        <v>30</v>
      </c>
      <c r="AX165" s="13" t="s">
        <v>73</v>
      </c>
      <c r="AY165" s="244" t="s">
        <v>114</v>
      </c>
    </row>
    <row r="166" spans="1:51" s="13" customFormat="1" ht="12">
      <c r="A166" s="13"/>
      <c r="B166" s="235"/>
      <c r="C166" s="236"/>
      <c r="D166" s="230" t="s">
        <v>123</v>
      </c>
      <c r="E166" s="237" t="s">
        <v>1</v>
      </c>
      <c r="F166" s="238" t="s">
        <v>166</v>
      </c>
      <c r="G166" s="236"/>
      <c r="H166" s="237" t="s">
        <v>1</v>
      </c>
      <c r="I166" s="239"/>
      <c r="J166" s="236"/>
      <c r="K166" s="236"/>
      <c r="L166" s="240"/>
      <c r="M166" s="241"/>
      <c r="N166" s="242"/>
      <c r="O166" s="242"/>
      <c r="P166" s="242"/>
      <c r="Q166" s="242"/>
      <c r="R166" s="242"/>
      <c r="S166" s="242"/>
      <c r="T166" s="24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44" t="s">
        <v>123</v>
      </c>
      <c r="AU166" s="244" t="s">
        <v>83</v>
      </c>
      <c r="AV166" s="13" t="s">
        <v>81</v>
      </c>
      <c r="AW166" s="13" t="s">
        <v>30</v>
      </c>
      <c r="AX166" s="13" t="s">
        <v>73</v>
      </c>
      <c r="AY166" s="244" t="s">
        <v>114</v>
      </c>
    </row>
    <row r="167" spans="1:51" s="13" customFormat="1" ht="12">
      <c r="A167" s="13"/>
      <c r="B167" s="235"/>
      <c r="C167" s="236"/>
      <c r="D167" s="230" t="s">
        <v>123</v>
      </c>
      <c r="E167" s="237" t="s">
        <v>1</v>
      </c>
      <c r="F167" s="238" t="s">
        <v>167</v>
      </c>
      <c r="G167" s="236"/>
      <c r="H167" s="237" t="s">
        <v>1</v>
      </c>
      <c r="I167" s="239"/>
      <c r="J167" s="236"/>
      <c r="K167" s="236"/>
      <c r="L167" s="240"/>
      <c r="M167" s="241"/>
      <c r="N167" s="242"/>
      <c r="O167" s="242"/>
      <c r="P167" s="242"/>
      <c r="Q167" s="242"/>
      <c r="R167" s="242"/>
      <c r="S167" s="242"/>
      <c r="T167" s="24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44" t="s">
        <v>123</v>
      </c>
      <c r="AU167" s="244" t="s">
        <v>83</v>
      </c>
      <c r="AV167" s="13" t="s">
        <v>81</v>
      </c>
      <c r="AW167" s="13" t="s">
        <v>30</v>
      </c>
      <c r="AX167" s="13" t="s">
        <v>73</v>
      </c>
      <c r="AY167" s="244" t="s">
        <v>114</v>
      </c>
    </row>
    <row r="168" spans="1:51" s="13" customFormat="1" ht="12">
      <c r="A168" s="13"/>
      <c r="B168" s="235"/>
      <c r="C168" s="236"/>
      <c r="D168" s="230" t="s">
        <v>123</v>
      </c>
      <c r="E168" s="237" t="s">
        <v>1</v>
      </c>
      <c r="F168" s="238" t="s">
        <v>168</v>
      </c>
      <c r="G168" s="236"/>
      <c r="H168" s="237" t="s">
        <v>1</v>
      </c>
      <c r="I168" s="239"/>
      <c r="J168" s="236"/>
      <c r="K168" s="236"/>
      <c r="L168" s="240"/>
      <c r="M168" s="241"/>
      <c r="N168" s="242"/>
      <c r="O168" s="242"/>
      <c r="P168" s="242"/>
      <c r="Q168" s="242"/>
      <c r="R168" s="242"/>
      <c r="S168" s="242"/>
      <c r="T168" s="24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44" t="s">
        <v>123</v>
      </c>
      <c r="AU168" s="244" t="s">
        <v>83</v>
      </c>
      <c r="AV168" s="13" t="s">
        <v>81</v>
      </c>
      <c r="AW168" s="13" t="s">
        <v>30</v>
      </c>
      <c r="AX168" s="13" t="s">
        <v>73</v>
      </c>
      <c r="AY168" s="244" t="s">
        <v>114</v>
      </c>
    </row>
    <row r="169" spans="1:51" s="14" customFormat="1" ht="12">
      <c r="A169" s="14"/>
      <c r="B169" s="245"/>
      <c r="C169" s="246"/>
      <c r="D169" s="230" t="s">
        <v>123</v>
      </c>
      <c r="E169" s="247" t="s">
        <v>1</v>
      </c>
      <c r="F169" s="248" t="s">
        <v>169</v>
      </c>
      <c r="G169" s="246"/>
      <c r="H169" s="249">
        <v>11237.849</v>
      </c>
      <c r="I169" s="250"/>
      <c r="J169" s="246"/>
      <c r="K169" s="246"/>
      <c r="L169" s="251"/>
      <c r="M169" s="252"/>
      <c r="N169" s="253"/>
      <c r="O169" s="253"/>
      <c r="P169" s="253"/>
      <c r="Q169" s="253"/>
      <c r="R169" s="253"/>
      <c r="S169" s="253"/>
      <c r="T169" s="25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T169" s="255" t="s">
        <v>123</v>
      </c>
      <c r="AU169" s="255" t="s">
        <v>83</v>
      </c>
      <c r="AV169" s="14" t="s">
        <v>83</v>
      </c>
      <c r="AW169" s="14" t="s">
        <v>30</v>
      </c>
      <c r="AX169" s="14" t="s">
        <v>73</v>
      </c>
      <c r="AY169" s="255" t="s">
        <v>114</v>
      </c>
    </row>
    <row r="170" spans="1:51" s="13" customFormat="1" ht="12">
      <c r="A170" s="13"/>
      <c r="B170" s="235"/>
      <c r="C170" s="236"/>
      <c r="D170" s="230" t="s">
        <v>123</v>
      </c>
      <c r="E170" s="237" t="s">
        <v>1</v>
      </c>
      <c r="F170" s="238" t="s">
        <v>170</v>
      </c>
      <c r="G170" s="236"/>
      <c r="H170" s="237" t="s">
        <v>1</v>
      </c>
      <c r="I170" s="239"/>
      <c r="J170" s="236"/>
      <c r="K170" s="236"/>
      <c r="L170" s="240"/>
      <c r="M170" s="241"/>
      <c r="N170" s="242"/>
      <c r="O170" s="242"/>
      <c r="P170" s="242"/>
      <c r="Q170" s="242"/>
      <c r="R170" s="242"/>
      <c r="S170" s="242"/>
      <c r="T170" s="24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44" t="s">
        <v>123</v>
      </c>
      <c r="AU170" s="244" t="s">
        <v>83</v>
      </c>
      <c r="AV170" s="13" t="s">
        <v>81</v>
      </c>
      <c r="AW170" s="13" t="s">
        <v>30</v>
      </c>
      <c r="AX170" s="13" t="s">
        <v>73</v>
      </c>
      <c r="AY170" s="244" t="s">
        <v>114</v>
      </c>
    </row>
    <row r="171" spans="1:51" s="14" customFormat="1" ht="12">
      <c r="A171" s="14"/>
      <c r="B171" s="245"/>
      <c r="C171" s="246"/>
      <c r="D171" s="230" t="s">
        <v>123</v>
      </c>
      <c r="E171" s="247" t="s">
        <v>1</v>
      </c>
      <c r="F171" s="248" t="s">
        <v>171</v>
      </c>
      <c r="G171" s="246"/>
      <c r="H171" s="249">
        <v>96.743</v>
      </c>
      <c r="I171" s="250"/>
      <c r="J171" s="246"/>
      <c r="K171" s="246"/>
      <c r="L171" s="251"/>
      <c r="M171" s="252"/>
      <c r="N171" s="253"/>
      <c r="O171" s="253"/>
      <c r="P171" s="253"/>
      <c r="Q171" s="253"/>
      <c r="R171" s="253"/>
      <c r="S171" s="253"/>
      <c r="T171" s="254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T171" s="255" t="s">
        <v>123</v>
      </c>
      <c r="AU171" s="255" t="s">
        <v>83</v>
      </c>
      <c r="AV171" s="14" t="s">
        <v>83</v>
      </c>
      <c r="AW171" s="14" t="s">
        <v>30</v>
      </c>
      <c r="AX171" s="14" t="s">
        <v>73</v>
      </c>
      <c r="AY171" s="255" t="s">
        <v>114</v>
      </c>
    </row>
    <row r="172" spans="1:51" s="15" customFormat="1" ht="12">
      <c r="A172" s="15"/>
      <c r="B172" s="256"/>
      <c r="C172" s="257"/>
      <c r="D172" s="230" t="s">
        <v>123</v>
      </c>
      <c r="E172" s="258" t="s">
        <v>1</v>
      </c>
      <c r="F172" s="259" t="s">
        <v>127</v>
      </c>
      <c r="G172" s="257"/>
      <c r="H172" s="260">
        <v>11334.592</v>
      </c>
      <c r="I172" s="261"/>
      <c r="J172" s="257"/>
      <c r="K172" s="257"/>
      <c r="L172" s="262"/>
      <c r="M172" s="263"/>
      <c r="N172" s="264"/>
      <c r="O172" s="264"/>
      <c r="P172" s="264"/>
      <c r="Q172" s="264"/>
      <c r="R172" s="264"/>
      <c r="S172" s="264"/>
      <c r="T172" s="265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T172" s="266" t="s">
        <v>123</v>
      </c>
      <c r="AU172" s="266" t="s">
        <v>83</v>
      </c>
      <c r="AV172" s="15" t="s">
        <v>121</v>
      </c>
      <c r="AW172" s="15" t="s">
        <v>30</v>
      </c>
      <c r="AX172" s="15" t="s">
        <v>81</v>
      </c>
      <c r="AY172" s="266" t="s">
        <v>114</v>
      </c>
    </row>
    <row r="173" spans="1:63" s="12" customFormat="1" ht="22.8" customHeight="1">
      <c r="A173" s="12"/>
      <c r="B173" s="200"/>
      <c r="C173" s="201"/>
      <c r="D173" s="202" t="s">
        <v>72</v>
      </c>
      <c r="E173" s="214" t="s">
        <v>172</v>
      </c>
      <c r="F173" s="214" t="s">
        <v>173</v>
      </c>
      <c r="G173" s="201"/>
      <c r="H173" s="201"/>
      <c r="I173" s="204"/>
      <c r="J173" s="215">
        <f>BK173</f>
        <v>0</v>
      </c>
      <c r="K173" s="201"/>
      <c r="L173" s="206"/>
      <c r="M173" s="207"/>
      <c r="N173" s="208"/>
      <c r="O173" s="208"/>
      <c r="P173" s="209">
        <f>SUM(P174:P196)</f>
        <v>0</v>
      </c>
      <c r="Q173" s="208"/>
      <c r="R173" s="209">
        <f>SUM(R174:R196)</f>
        <v>0</v>
      </c>
      <c r="S173" s="208"/>
      <c r="T173" s="210">
        <f>SUM(T174:T196)</f>
        <v>0</v>
      </c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R173" s="211" t="s">
        <v>81</v>
      </c>
      <c r="AT173" s="212" t="s">
        <v>72</v>
      </c>
      <c r="AU173" s="212" t="s">
        <v>81</v>
      </c>
      <c r="AY173" s="211" t="s">
        <v>114</v>
      </c>
      <c r="BK173" s="213">
        <f>SUM(BK174:BK196)</f>
        <v>0</v>
      </c>
    </row>
    <row r="174" spans="1:65" s="2" customFormat="1" ht="33" customHeight="1">
      <c r="A174" s="39"/>
      <c r="B174" s="40"/>
      <c r="C174" s="216" t="s">
        <v>137</v>
      </c>
      <c r="D174" s="216" t="s">
        <v>117</v>
      </c>
      <c r="E174" s="217" t="s">
        <v>174</v>
      </c>
      <c r="F174" s="218" t="s">
        <v>175</v>
      </c>
      <c r="G174" s="219" t="s">
        <v>176</v>
      </c>
      <c r="H174" s="220">
        <v>10341.044</v>
      </c>
      <c r="I174" s="221"/>
      <c r="J174" s="222">
        <f>ROUND(I174*H174,2)</f>
        <v>0</v>
      </c>
      <c r="K174" s="223"/>
      <c r="L174" s="45"/>
      <c r="M174" s="224" t="s">
        <v>1</v>
      </c>
      <c r="N174" s="225" t="s">
        <v>38</v>
      </c>
      <c r="O174" s="92"/>
      <c r="P174" s="226">
        <f>O174*H174</f>
        <v>0</v>
      </c>
      <c r="Q174" s="226">
        <v>0</v>
      </c>
      <c r="R174" s="226">
        <f>Q174*H174</f>
        <v>0</v>
      </c>
      <c r="S174" s="226">
        <v>0</v>
      </c>
      <c r="T174" s="227">
        <f>S174*H174</f>
        <v>0</v>
      </c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R174" s="228" t="s">
        <v>121</v>
      </c>
      <c r="AT174" s="228" t="s">
        <v>117</v>
      </c>
      <c r="AU174" s="228" t="s">
        <v>83</v>
      </c>
      <c r="AY174" s="18" t="s">
        <v>114</v>
      </c>
      <c r="BE174" s="229">
        <f>IF(N174="základní",J174,0)</f>
        <v>0</v>
      </c>
      <c r="BF174" s="229">
        <f>IF(N174="snížená",J174,0)</f>
        <v>0</v>
      </c>
      <c r="BG174" s="229">
        <f>IF(N174="zákl. přenesená",J174,0)</f>
        <v>0</v>
      </c>
      <c r="BH174" s="229">
        <f>IF(N174="sníž. přenesená",J174,0)</f>
        <v>0</v>
      </c>
      <c r="BI174" s="229">
        <f>IF(N174="nulová",J174,0)</f>
        <v>0</v>
      </c>
      <c r="BJ174" s="18" t="s">
        <v>81</v>
      </c>
      <c r="BK174" s="229">
        <f>ROUND(I174*H174,2)</f>
        <v>0</v>
      </c>
      <c r="BL174" s="18" t="s">
        <v>121</v>
      </c>
      <c r="BM174" s="228" t="s">
        <v>177</v>
      </c>
    </row>
    <row r="175" spans="1:47" s="2" customFormat="1" ht="12">
      <c r="A175" s="39"/>
      <c r="B175" s="40"/>
      <c r="C175" s="41"/>
      <c r="D175" s="230" t="s">
        <v>122</v>
      </c>
      <c r="E175" s="41"/>
      <c r="F175" s="231" t="s">
        <v>175</v>
      </c>
      <c r="G175" s="41"/>
      <c r="H175" s="41"/>
      <c r="I175" s="232"/>
      <c r="J175" s="41"/>
      <c r="K175" s="41"/>
      <c r="L175" s="45"/>
      <c r="M175" s="233"/>
      <c r="N175" s="234"/>
      <c r="O175" s="92"/>
      <c r="P175" s="92"/>
      <c r="Q175" s="92"/>
      <c r="R175" s="92"/>
      <c r="S175" s="92"/>
      <c r="T175" s="93"/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T175" s="18" t="s">
        <v>122</v>
      </c>
      <c r="AU175" s="18" t="s">
        <v>83</v>
      </c>
    </row>
    <row r="176" spans="1:65" s="2" customFormat="1" ht="44.25" customHeight="1">
      <c r="A176" s="39"/>
      <c r="B176" s="40"/>
      <c r="C176" s="216" t="s">
        <v>178</v>
      </c>
      <c r="D176" s="216" t="s">
        <v>117</v>
      </c>
      <c r="E176" s="217" t="s">
        <v>179</v>
      </c>
      <c r="F176" s="218" t="s">
        <v>180</v>
      </c>
      <c r="G176" s="219" t="s">
        <v>176</v>
      </c>
      <c r="H176" s="220">
        <v>144774.616</v>
      </c>
      <c r="I176" s="221"/>
      <c r="J176" s="222">
        <f>ROUND(I176*H176,2)</f>
        <v>0</v>
      </c>
      <c r="K176" s="223"/>
      <c r="L176" s="45"/>
      <c r="M176" s="224" t="s">
        <v>1</v>
      </c>
      <c r="N176" s="225" t="s">
        <v>38</v>
      </c>
      <c r="O176" s="92"/>
      <c r="P176" s="226">
        <f>O176*H176</f>
        <v>0</v>
      </c>
      <c r="Q176" s="226">
        <v>0</v>
      </c>
      <c r="R176" s="226">
        <f>Q176*H176</f>
        <v>0</v>
      </c>
      <c r="S176" s="226">
        <v>0</v>
      </c>
      <c r="T176" s="227">
        <f>S176*H176</f>
        <v>0</v>
      </c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R176" s="228" t="s">
        <v>121</v>
      </c>
      <c r="AT176" s="228" t="s">
        <v>117</v>
      </c>
      <c r="AU176" s="228" t="s">
        <v>83</v>
      </c>
      <c r="AY176" s="18" t="s">
        <v>114</v>
      </c>
      <c r="BE176" s="229">
        <f>IF(N176="základní",J176,0)</f>
        <v>0</v>
      </c>
      <c r="BF176" s="229">
        <f>IF(N176="snížená",J176,0)</f>
        <v>0</v>
      </c>
      <c r="BG176" s="229">
        <f>IF(N176="zákl. přenesená",J176,0)</f>
        <v>0</v>
      </c>
      <c r="BH176" s="229">
        <f>IF(N176="sníž. přenesená",J176,0)</f>
        <v>0</v>
      </c>
      <c r="BI176" s="229">
        <f>IF(N176="nulová",J176,0)</f>
        <v>0</v>
      </c>
      <c r="BJ176" s="18" t="s">
        <v>81</v>
      </c>
      <c r="BK176" s="229">
        <f>ROUND(I176*H176,2)</f>
        <v>0</v>
      </c>
      <c r="BL176" s="18" t="s">
        <v>121</v>
      </c>
      <c r="BM176" s="228" t="s">
        <v>181</v>
      </c>
    </row>
    <row r="177" spans="1:47" s="2" customFormat="1" ht="12">
      <c r="A177" s="39"/>
      <c r="B177" s="40"/>
      <c r="C177" s="41"/>
      <c r="D177" s="230" t="s">
        <v>122</v>
      </c>
      <c r="E177" s="41"/>
      <c r="F177" s="231" t="s">
        <v>180</v>
      </c>
      <c r="G177" s="41"/>
      <c r="H177" s="41"/>
      <c r="I177" s="232"/>
      <c r="J177" s="41"/>
      <c r="K177" s="41"/>
      <c r="L177" s="45"/>
      <c r="M177" s="233"/>
      <c r="N177" s="234"/>
      <c r="O177" s="92"/>
      <c r="P177" s="92"/>
      <c r="Q177" s="92"/>
      <c r="R177" s="92"/>
      <c r="S177" s="92"/>
      <c r="T177" s="93"/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T177" s="18" t="s">
        <v>122</v>
      </c>
      <c r="AU177" s="18" t="s">
        <v>83</v>
      </c>
    </row>
    <row r="178" spans="1:51" s="14" customFormat="1" ht="12">
      <c r="A178" s="14"/>
      <c r="B178" s="245"/>
      <c r="C178" s="246"/>
      <c r="D178" s="230" t="s">
        <v>123</v>
      </c>
      <c r="E178" s="247" t="s">
        <v>1</v>
      </c>
      <c r="F178" s="248" t="s">
        <v>182</v>
      </c>
      <c r="G178" s="246"/>
      <c r="H178" s="249">
        <v>144774.616</v>
      </c>
      <c r="I178" s="250"/>
      <c r="J178" s="246"/>
      <c r="K178" s="246"/>
      <c r="L178" s="251"/>
      <c r="M178" s="252"/>
      <c r="N178" s="253"/>
      <c r="O178" s="253"/>
      <c r="P178" s="253"/>
      <c r="Q178" s="253"/>
      <c r="R178" s="253"/>
      <c r="S178" s="253"/>
      <c r="T178" s="254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T178" s="255" t="s">
        <v>123</v>
      </c>
      <c r="AU178" s="255" t="s">
        <v>83</v>
      </c>
      <c r="AV178" s="14" t="s">
        <v>83</v>
      </c>
      <c r="AW178" s="14" t="s">
        <v>30</v>
      </c>
      <c r="AX178" s="14" t="s">
        <v>73</v>
      </c>
      <c r="AY178" s="255" t="s">
        <v>114</v>
      </c>
    </row>
    <row r="179" spans="1:51" s="15" customFormat="1" ht="12">
      <c r="A179" s="15"/>
      <c r="B179" s="256"/>
      <c r="C179" s="257"/>
      <c r="D179" s="230" t="s">
        <v>123</v>
      </c>
      <c r="E179" s="258" t="s">
        <v>1</v>
      </c>
      <c r="F179" s="259" t="s">
        <v>127</v>
      </c>
      <c r="G179" s="257"/>
      <c r="H179" s="260">
        <v>144774.616</v>
      </c>
      <c r="I179" s="261"/>
      <c r="J179" s="257"/>
      <c r="K179" s="257"/>
      <c r="L179" s="262"/>
      <c r="M179" s="263"/>
      <c r="N179" s="264"/>
      <c r="O179" s="264"/>
      <c r="P179" s="264"/>
      <c r="Q179" s="264"/>
      <c r="R179" s="264"/>
      <c r="S179" s="264"/>
      <c r="T179" s="265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T179" s="266" t="s">
        <v>123</v>
      </c>
      <c r="AU179" s="266" t="s">
        <v>83</v>
      </c>
      <c r="AV179" s="15" t="s">
        <v>121</v>
      </c>
      <c r="AW179" s="15" t="s">
        <v>30</v>
      </c>
      <c r="AX179" s="15" t="s">
        <v>81</v>
      </c>
      <c r="AY179" s="266" t="s">
        <v>114</v>
      </c>
    </row>
    <row r="180" spans="1:65" s="2" customFormat="1" ht="21.75" customHeight="1">
      <c r="A180" s="39"/>
      <c r="B180" s="40"/>
      <c r="C180" s="216" t="s">
        <v>144</v>
      </c>
      <c r="D180" s="216" t="s">
        <v>117</v>
      </c>
      <c r="E180" s="217" t="s">
        <v>183</v>
      </c>
      <c r="F180" s="218" t="s">
        <v>184</v>
      </c>
      <c r="G180" s="219" t="s">
        <v>176</v>
      </c>
      <c r="H180" s="220">
        <v>10191.995</v>
      </c>
      <c r="I180" s="221"/>
      <c r="J180" s="222">
        <f>ROUND(I180*H180,2)</f>
        <v>0</v>
      </c>
      <c r="K180" s="223"/>
      <c r="L180" s="45"/>
      <c r="M180" s="224" t="s">
        <v>1</v>
      </c>
      <c r="N180" s="225" t="s">
        <v>38</v>
      </c>
      <c r="O180" s="92"/>
      <c r="P180" s="226">
        <f>O180*H180</f>
        <v>0</v>
      </c>
      <c r="Q180" s="226">
        <v>0</v>
      </c>
      <c r="R180" s="226">
        <f>Q180*H180</f>
        <v>0</v>
      </c>
      <c r="S180" s="226">
        <v>0</v>
      </c>
      <c r="T180" s="227">
        <f>S180*H180</f>
        <v>0</v>
      </c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R180" s="228" t="s">
        <v>121</v>
      </c>
      <c r="AT180" s="228" t="s">
        <v>117</v>
      </c>
      <c r="AU180" s="228" t="s">
        <v>83</v>
      </c>
      <c r="AY180" s="18" t="s">
        <v>114</v>
      </c>
      <c r="BE180" s="229">
        <f>IF(N180="základní",J180,0)</f>
        <v>0</v>
      </c>
      <c r="BF180" s="229">
        <f>IF(N180="snížená",J180,0)</f>
        <v>0</v>
      </c>
      <c r="BG180" s="229">
        <f>IF(N180="zákl. přenesená",J180,0)</f>
        <v>0</v>
      </c>
      <c r="BH180" s="229">
        <f>IF(N180="sníž. přenesená",J180,0)</f>
        <v>0</v>
      </c>
      <c r="BI180" s="229">
        <f>IF(N180="nulová",J180,0)</f>
        <v>0</v>
      </c>
      <c r="BJ180" s="18" t="s">
        <v>81</v>
      </c>
      <c r="BK180" s="229">
        <f>ROUND(I180*H180,2)</f>
        <v>0</v>
      </c>
      <c r="BL180" s="18" t="s">
        <v>121</v>
      </c>
      <c r="BM180" s="228" t="s">
        <v>185</v>
      </c>
    </row>
    <row r="181" spans="1:47" s="2" customFormat="1" ht="12">
      <c r="A181" s="39"/>
      <c r="B181" s="40"/>
      <c r="C181" s="41"/>
      <c r="D181" s="230" t="s">
        <v>122</v>
      </c>
      <c r="E181" s="41"/>
      <c r="F181" s="231" t="s">
        <v>184</v>
      </c>
      <c r="G181" s="41"/>
      <c r="H181" s="41"/>
      <c r="I181" s="232"/>
      <c r="J181" s="41"/>
      <c r="K181" s="41"/>
      <c r="L181" s="45"/>
      <c r="M181" s="233"/>
      <c r="N181" s="234"/>
      <c r="O181" s="92"/>
      <c r="P181" s="92"/>
      <c r="Q181" s="92"/>
      <c r="R181" s="92"/>
      <c r="S181" s="92"/>
      <c r="T181" s="93"/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T181" s="18" t="s">
        <v>122</v>
      </c>
      <c r="AU181" s="18" t="s">
        <v>83</v>
      </c>
    </row>
    <row r="182" spans="1:51" s="13" customFormat="1" ht="12">
      <c r="A182" s="13"/>
      <c r="B182" s="235"/>
      <c r="C182" s="236"/>
      <c r="D182" s="230" t="s">
        <v>123</v>
      </c>
      <c r="E182" s="237" t="s">
        <v>1</v>
      </c>
      <c r="F182" s="238" t="s">
        <v>186</v>
      </c>
      <c r="G182" s="236"/>
      <c r="H182" s="237" t="s">
        <v>1</v>
      </c>
      <c r="I182" s="239"/>
      <c r="J182" s="236"/>
      <c r="K182" s="236"/>
      <c r="L182" s="240"/>
      <c r="M182" s="241"/>
      <c r="N182" s="242"/>
      <c r="O182" s="242"/>
      <c r="P182" s="242"/>
      <c r="Q182" s="242"/>
      <c r="R182" s="242"/>
      <c r="S182" s="242"/>
      <c r="T182" s="24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44" t="s">
        <v>123</v>
      </c>
      <c r="AU182" s="244" t="s">
        <v>83</v>
      </c>
      <c r="AV182" s="13" t="s">
        <v>81</v>
      </c>
      <c r="AW182" s="13" t="s">
        <v>30</v>
      </c>
      <c r="AX182" s="13" t="s">
        <v>73</v>
      </c>
      <c r="AY182" s="244" t="s">
        <v>114</v>
      </c>
    </row>
    <row r="183" spans="1:51" s="14" customFormat="1" ht="12">
      <c r="A183" s="14"/>
      <c r="B183" s="245"/>
      <c r="C183" s="246"/>
      <c r="D183" s="230" t="s">
        <v>123</v>
      </c>
      <c r="E183" s="247" t="s">
        <v>1</v>
      </c>
      <c r="F183" s="248" t="s">
        <v>187</v>
      </c>
      <c r="G183" s="246"/>
      <c r="H183" s="249">
        <v>10191.995</v>
      </c>
      <c r="I183" s="250"/>
      <c r="J183" s="246"/>
      <c r="K183" s="246"/>
      <c r="L183" s="251"/>
      <c r="M183" s="252"/>
      <c r="N183" s="253"/>
      <c r="O183" s="253"/>
      <c r="P183" s="253"/>
      <c r="Q183" s="253"/>
      <c r="R183" s="253"/>
      <c r="S183" s="253"/>
      <c r="T183" s="254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T183" s="255" t="s">
        <v>123</v>
      </c>
      <c r="AU183" s="255" t="s">
        <v>83</v>
      </c>
      <c r="AV183" s="14" t="s">
        <v>83</v>
      </c>
      <c r="AW183" s="14" t="s">
        <v>30</v>
      </c>
      <c r="AX183" s="14" t="s">
        <v>73</v>
      </c>
      <c r="AY183" s="255" t="s">
        <v>114</v>
      </c>
    </row>
    <row r="184" spans="1:51" s="15" customFormat="1" ht="12">
      <c r="A184" s="15"/>
      <c r="B184" s="256"/>
      <c r="C184" s="257"/>
      <c r="D184" s="230" t="s">
        <v>123</v>
      </c>
      <c r="E184" s="258" t="s">
        <v>1</v>
      </c>
      <c r="F184" s="259" t="s">
        <v>127</v>
      </c>
      <c r="G184" s="257"/>
      <c r="H184" s="260">
        <v>10191.995</v>
      </c>
      <c r="I184" s="261"/>
      <c r="J184" s="257"/>
      <c r="K184" s="257"/>
      <c r="L184" s="262"/>
      <c r="M184" s="263"/>
      <c r="N184" s="264"/>
      <c r="O184" s="264"/>
      <c r="P184" s="264"/>
      <c r="Q184" s="264"/>
      <c r="R184" s="264"/>
      <c r="S184" s="264"/>
      <c r="T184" s="265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T184" s="266" t="s">
        <v>123</v>
      </c>
      <c r="AU184" s="266" t="s">
        <v>83</v>
      </c>
      <c r="AV184" s="15" t="s">
        <v>121</v>
      </c>
      <c r="AW184" s="15" t="s">
        <v>30</v>
      </c>
      <c r="AX184" s="15" t="s">
        <v>81</v>
      </c>
      <c r="AY184" s="266" t="s">
        <v>114</v>
      </c>
    </row>
    <row r="185" spans="1:65" s="2" customFormat="1" ht="21.75" customHeight="1">
      <c r="A185" s="39"/>
      <c r="B185" s="40"/>
      <c r="C185" s="216" t="s">
        <v>188</v>
      </c>
      <c r="D185" s="216" t="s">
        <v>117</v>
      </c>
      <c r="E185" s="217" t="s">
        <v>189</v>
      </c>
      <c r="F185" s="218" t="s">
        <v>190</v>
      </c>
      <c r="G185" s="219" t="s">
        <v>176</v>
      </c>
      <c r="H185" s="220">
        <v>149.049</v>
      </c>
      <c r="I185" s="221"/>
      <c r="J185" s="222">
        <f>ROUND(I185*H185,2)</f>
        <v>0</v>
      </c>
      <c r="K185" s="223"/>
      <c r="L185" s="45"/>
      <c r="M185" s="224" t="s">
        <v>1</v>
      </c>
      <c r="N185" s="225" t="s">
        <v>38</v>
      </c>
      <c r="O185" s="92"/>
      <c r="P185" s="226">
        <f>O185*H185</f>
        <v>0</v>
      </c>
      <c r="Q185" s="226">
        <v>0</v>
      </c>
      <c r="R185" s="226">
        <f>Q185*H185</f>
        <v>0</v>
      </c>
      <c r="S185" s="226">
        <v>0</v>
      </c>
      <c r="T185" s="227">
        <f>S185*H185</f>
        <v>0</v>
      </c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R185" s="228" t="s">
        <v>121</v>
      </c>
      <c r="AT185" s="228" t="s">
        <v>117</v>
      </c>
      <c r="AU185" s="228" t="s">
        <v>83</v>
      </c>
      <c r="AY185" s="18" t="s">
        <v>114</v>
      </c>
      <c r="BE185" s="229">
        <f>IF(N185="základní",J185,0)</f>
        <v>0</v>
      </c>
      <c r="BF185" s="229">
        <f>IF(N185="snížená",J185,0)</f>
        <v>0</v>
      </c>
      <c r="BG185" s="229">
        <f>IF(N185="zákl. přenesená",J185,0)</f>
        <v>0</v>
      </c>
      <c r="BH185" s="229">
        <f>IF(N185="sníž. přenesená",J185,0)</f>
        <v>0</v>
      </c>
      <c r="BI185" s="229">
        <f>IF(N185="nulová",J185,0)</f>
        <v>0</v>
      </c>
      <c r="BJ185" s="18" t="s">
        <v>81</v>
      </c>
      <c r="BK185" s="229">
        <f>ROUND(I185*H185,2)</f>
        <v>0</v>
      </c>
      <c r="BL185" s="18" t="s">
        <v>121</v>
      </c>
      <c r="BM185" s="228" t="s">
        <v>191</v>
      </c>
    </row>
    <row r="186" spans="1:47" s="2" customFormat="1" ht="12">
      <c r="A186" s="39"/>
      <c r="B186" s="40"/>
      <c r="C186" s="41"/>
      <c r="D186" s="230" t="s">
        <v>122</v>
      </c>
      <c r="E186" s="41"/>
      <c r="F186" s="231" t="s">
        <v>190</v>
      </c>
      <c r="G186" s="41"/>
      <c r="H186" s="41"/>
      <c r="I186" s="232"/>
      <c r="J186" s="41"/>
      <c r="K186" s="41"/>
      <c r="L186" s="45"/>
      <c r="M186" s="233"/>
      <c r="N186" s="234"/>
      <c r="O186" s="92"/>
      <c r="P186" s="92"/>
      <c r="Q186" s="92"/>
      <c r="R186" s="92"/>
      <c r="S186" s="92"/>
      <c r="T186" s="93"/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T186" s="18" t="s">
        <v>122</v>
      </c>
      <c r="AU186" s="18" t="s">
        <v>83</v>
      </c>
    </row>
    <row r="187" spans="1:51" s="13" customFormat="1" ht="12">
      <c r="A187" s="13"/>
      <c r="B187" s="235"/>
      <c r="C187" s="236"/>
      <c r="D187" s="230" t="s">
        <v>123</v>
      </c>
      <c r="E187" s="237" t="s">
        <v>1</v>
      </c>
      <c r="F187" s="238" t="s">
        <v>192</v>
      </c>
      <c r="G187" s="236"/>
      <c r="H187" s="237" t="s">
        <v>1</v>
      </c>
      <c r="I187" s="239"/>
      <c r="J187" s="236"/>
      <c r="K187" s="236"/>
      <c r="L187" s="240"/>
      <c r="M187" s="241"/>
      <c r="N187" s="242"/>
      <c r="O187" s="242"/>
      <c r="P187" s="242"/>
      <c r="Q187" s="242"/>
      <c r="R187" s="242"/>
      <c r="S187" s="242"/>
      <c r="T187" s="24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44" t="s">
        <v>123</v>
      </c>
      <c r="AU187" s="244" t="s">
        <v>83</v>
      </c>
      <c r="AV187" s="13" t="s">
        <v>81</v>
      </c>
      <c r="AW187" s="13" t="s">
        <v>30</v>
      </c>
      <c r="AX187" s="13" t="s">
        <v>73</v>
      </c>
      <c r="AY187" s="244" t="s">
        <v>114</v>
      </c>
    </row>
    <row r="188" spans="1:51" s="13" customFormat="1" ht="12">
      <c r="A188" s="13"/>
      <c r="B188" s="235"/>
      <c r="C188" s="236"/>
      <c r="D188" s="230" t="s">
        <v>123</v>
      </c>
      <c r="E188" s="237" t="s">
        <v>1</v>
      </c>
      <c r="F188" s="238" t="s">
        <v>193</v>
      </c>
      <c r="G188" s="236"/>
      <c r="H188" s="237" t="s">
        <v>1</v>
      </c>
      <c r="I188" s="239"/>
      <c r="J188" s="236"/>
      <c r="K188" s="236"/>
      <c r="L188" s="240"/>
      <c r="M188" s="241"/>
      <c r="N188" s="242"/>
      <c r="O188" s="242"/>
      <c r="P188" s="242"/>
      <c r="Q188" s="242"/>
      <c r="R188" s="242"/>
      <c r="S188" s="242"/>
      <c r="T188" s="24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44" t="s">
        <v>123</v>
      </c>
      <c r="AU188" s="244" t="s">
        <v>83</v>
      </c>
      <c r="AV188" s="13" t="s">
        <v>81</v>
      </c>
      <c r="AW188" s="13" t="s">
        <v>30</v>
      </c>
      <c r="AX188" s="13" t="s">
        <v>73</v>
      </c>
      <c r="AY188" s="244" t="s">
        <v>114</v>
      </c>
    </row>
    <row r="189" spans="1:51" s="13" customFormat="1" ht="12">
      <c r="A189" s="13"/>
      <c r="B189" s="235"/>
      <c r="C189" s="236"/>
      <c r="D189" s="230" t="s">
        <v>123</v>
      </c>
      <c r="E189" s="237" t="s">
        <v>1</v>
      </c>
      <c r="F189" s="238" t="s">
        <v>194</v>
      </c>
      <c r="G189" s="236"/>
      <c r="H189" s="237" t="s">
        <v>1</v>
      </c>
      <c r="I189" s="239"/>
      <c r="J189" s="236"/>
      <c r="K189" s="236"/>
      <c r="L189" s="240"/>
      <c r="M189" s="241"/>
      <c r="N189" s="242"/>
      <c r="O189" s="242"/>
      <c r="P189" s="242"/>
      <c r="Q189" s="242"/>
      <c r="R189" s="242"/>
      <c r="S189" s="242"/>
      <c r="T189" s="24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44" t="s">
        <v>123</v>
      </c>
      <c r="AU189" s="244" t="s">
        <v>83</v>
      </c>
      <c r="AV189" s="13" t="s">
        <v>81</v>
      </c>
      <c r="AW189" s="13" t="s">
        <v>30</v>
      </c>
      <c r="AX189" s="13" t="s">
        <v>73</v>
      </c>
      <c r="AY189" s="244" t="s">
        <v>114</v>
      </c>
    </row>
    <row r="190" spans="1:51" s="13" customFormat="1" ht="12">
      <c r="A190" s="13"/>
      <c r="B190" s="235"/>
      <c r="C190" s="236"/>
      <c r="D190" s="230" t="s">
        <v>123</v>
      </c>
      <c r="E190" s="237" t="s">
        <v>1</v>
      </c>
      <c r="F190" s="238" t="s">
        <v>195</v>
      </c>
      <c r="G190" s="236"/>
      <c r="H190" s="237" t="s">
        <v>1</v>
      </c>
      <c r="I190" s="239"/>
      <c r="J190" s="236"/>
      <c r="K190" s="236"/>
      <c r="L190" s="240"/>
      <c r="M190" s="241"/>
      <c r="N190" s="242"/>
      <c r="O190" s="242"/>
      <c r="P190" s="242"/>
      <c r="Q190" s="242"/>
      <c r="R190" s="242"/>
      <c r="S190" s="242"/>
      <c r="T190" s="24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44" t="s">
        <v>123</v>
      </c>
      <c r="AU190" s="244" t="s">
        <v>83</v>
      </c>
      <c r="AV190" s="13" t="s">
        <v>81</v>
      </c>
      <c r="AW190" s="13" t="s">
        <v>30</v>
      </c>
      <c r="AX190" s="13" t="s">
        <v>73</v>
      </c>
      <c r="AY190" s="244" t="s">
        <v>114</v>
      </c>
    </row>
    <row r="191" spans="1:51" s="13" customFormat="1" ht="12">
      <c r="A191" s="13"/>
      <c r="B191" s="235"/>
      <c r="C191" s="236"/>
      <c r="D191" s="230" t="s">
        <v>123</v>
      </c>
      <c r="E191" s="237" t="s">
        <v>1</v>
      </c>
      <c r="F191" s="238" t="s">
        <v>196</v>
      </c>
      <c r="G191" s="236"/>
      <c r="H191" s="237" t="s">
        <v>1</v>
      </c>
      <c r="I191" s="239"/>
      <c r="J191" s="236"/>
      <c r="K191" s="236"/>
      <c r="L191" s="240"/>
      <c r="M191" s="241"/>
      <c r="N191" s="242"/>
      <c r="O191" s="242"/>
      <c r="P191" s="242"/>
      <c r="Q191" s="242"/>
      <c r="R191" s="242"/>
      <c r="S191" s="242"/>
      <c r="T191" s="24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44" t="s">
        <v>123</v>
      </c>
      <c r="AU191" s="244" t="s">
        <v>83</v>
      </c>
      <c r="AV191" s="13" t="s">
        <v>81</v>
      </c>
      <c r="AW191" s="13" t="s">
        <v>30</v>
      </c>
      <c r="AX191" s="13" t="s">
        <v>73</v>
      </c>
      <c r="AY191" s="244" t="s">
        <v>114</v>
      </c>
    </row>
    <row r="192" spans="1:51" s="14" customFormat="1" ht="12">
      <c r="A192" s="14"/>
      <c r="B192" s="245"/>
      <c r="C192" s="246"/>
      <c r="D192" s="230" t="s">
        <v>123</v>
      </c>
      <c r="E192" s="247" t="s">
        <v>1</v>
      </c>
      <c r="F192" s="248" t="s">
        <v>197</v>
      </c>
      <c r="G192" s="246"/>
      <c r="H192" s="249">
        <v>119.579</v>
      </c>
      <c r="I192" s="250"/>
      <c r="J192" s="246"/>
      <c r="K192" s="246"/>
      <c r="L192" s="251"/>
      <c r="M192" s="252"/>
      <c r="N192" s="253"/>
      <c r="O192" s="253"/>
      <c r="P192" s="253"/>
      <c r="Q192" s="253"/>
      <c r="R192" s="253"/>
      <c r="S192" s="253"/>
      <c r="T192" s="254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T192" s="255" t="s">
        <v>123</v>
      </c>
      <c r="AU192" s="255" t="s">
        <v>83</v>
      </c>
      <c r="AV192" s="14" t="s">
        <v>83</v>
      </c>
      <c r="AW192" s="14" t="s">
        <v>30</v>
      </c>
      <c r="AX192" s="14" t="s">
        <v>73</v>
      </c>
      <c r="AY192" s="255" t="s">
        <v>114</v>
      </c>
    </row>
    <row r="193" spans="1:51" s="13" customFormat="1" ht="12">
      <c r="A193" s="13"/>
      <c r="B193" s="235"/>
      <c r="C193" s="236"/>
      <c r="D193" s="230" t="s">
        <v>123</v>
      </c>
      <c r="E193" s="237" t="s">
        <v>1</v>
      </c>
      <c r="F193" s="238" t="s">
        <v>198</v>
      </c>
      <c r="G193" s="236"/>
      <c r="H193" s="237" t="s">
        <v>1</v>
      </c>
      <c r="I193" s="239"/>
      <c r="J193" s="236"/>
      <c r="K193" s="236"/>
      <c r="L193" s="240"/>
      <c r="M193" s="241"/>
      <c r="N193" s="242"/>
      <c r="O193" s="242"/>
      <c r="P193" s="242"/>
      <c r="Q193" s="242"/>
      <c r="R193" s="242"/>
      <c r="S193" s="242"/>
      <c r="T193" s="24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44" t="s">
        <v>123</v>
      </c>
      <c r="AU193" s="244" t="s">
        <v>83</v>
      </c>
      <c r="AV193" s="13" t="s">
        <v>81</v>
      </c>
      <c r="AW193" s="13" t="s">
        <v>30</v>
      </c>
      <c r="AX193" s="13" t="s">
        <v>73</v>
      </c>
      <c r="AY193" s="244" t="s">
        <v>114</v>
      </c>
    </row>
    <row r="194" spans="1:51" s="13" customFormat="1" ht="12">
      <c r="A194" s="13"/>
      <c r="B194" s="235"/>
      <c r="C194" s="236"/>
      <c r="D194" s="230" t="s">
        <v>123</v>
      </c>
      <c r="E194" s="237" t="s">
        <v>1</v>
      </c>
      <c r="F194" s="238" t="s">
        <v>199</v>
      </c>
      <c r="G194" s="236"/>
      <c r="H194" s="237" t="s">
        <v>1</v>
      </c>
      <c r="I194" s="239"/>
      <c r="J194" s="236"/>
      <c r="K194" s="236"/>
      <c r="L194" s="240"/>
      <c r="M194" s="241"/>
      <c r="N194" s="242"/>
      <c r="O194" s="242"/>
      <c r="P194" s="242"/>
      <c r="Q194" s="242"/>
      <c r="R194" s="242"/>
      <c r="S194" s="242"/>
      <c r="T194" s="24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44" t="s">
        <v>123</v>
      </c>
      <c r="AU194" s="244" t="s">
        <v>83</v>
      </c>
      <c r="AV194" s="13" t="s">
        <v>81</v>
      </c>
      <c r="AW194" s="13" t="s">
        <v>30</v>
      </c>
      <c r="AX194" s="13" t="s">
        <v>73</v>
      </c>
      <c r="AY194" s="244" t="s">
        <v>114</v>
      </c>
    </row>
    <row r="195" spans="1:51" s="14" customFormat="1" ht="12">
      <c r="A195" s="14"/>
      <c r="B195" s="245"/>
      <c r="C195" s="246"/>
      <c r="D195" s="230" t="s">
        <v>123</v>
      </c>
      <c r="E195" s="247" t="s">
        <v>1</v>
      </c>
      <c r="F195" s="248" t="s">
        <v>200</v>
      </c>
      <c r="G195" s="246"/>
      <c r="H195" s="249">
        <v>29.47</v>
      </c>
      <c r="I195" s="250"/>
      <c r="J195" s="246"/>
      <c r="K195" s="246"/>
      <c r="L195" s="251"/>
      <c r="M195" s="252"/>
      <c r="N195" s="253"/>
      <c r="O195" s="253"/>
      <c r="P195" s="253"/>
      <c r="Q195" s="253"/>
      <c r="R195" s="253"/>
      <c r="S195" s="253"/>
      <c r="T195" s="254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T195" s="255" t="s">
        <v>123</v>
      </c>
      <c r="AU195" s="255" t="s">
        <v>83</v>
      </c>
      <c r="AV195" s="14" t="s">
        <v>83</v>
      </c>
      <c r="AW195" s="14" t="s">
        <v>30</v>
      </c>
      <c r="AX195" s="14" t="s">
        <v>73</v>
      </c>
      <c r="AY195" s="255" t="s">
        <v>114</v>
      </c>
    </row>
    <row r="196" spans="1:51" s="15" customFormat="1" ht="12">
      <c r="A196" s="15"/>
      <c r="B196" s="256"/>
      <c r="C196" s="257"/>
      <c r="D196" s="230" t="s">
        <v>123</v>
      </c>
      <c r="E196" s="258" t="s">
        <v>1</v>
      </c>
      <c r="F196" s="259" t="s">
        <v>127</v>
      </c>
      <c r="G196" s="257"/>
      <c r="H196" s="260">
        <v>149.049</v>
      </c>
      <c r="I196" s="261"/>
      <c r="J196" s="257"/>
      <c r="K196" s="257"/>
      <c r="L196" s="262"/>
      <c r="M196" s="263"/>
      <c r="N196" s="264"/>
      <c r="O196" s="264"/>
      <c r="P196" s="264"/>
      <c r="Q196" s="264"/>
      <c r="R196" s="264"/>
      <c r="S196" s="264"/>
      <c r="T196" s="265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T196" s="266" t="s">
        <v>123</v>
      </c>
      <c r="AU196" s="266" t="s">
        <v>83</v>
      </c>
      <c r="AV196" s="15" t="s">
        <v>121</v>
      </c>
      <c r="AW196" s="15" t="s">
        <v>30</v>
      </c>
      <c r="AX196" s="15" t="s">
        <v>81</v>
      </c>
      <c r="AY196" s="266" t="s">
        <v>114</v>
      </c>
    </row>
    <row r="197" spans="1:63" s="12" customFormat="1" ht="25.9" customHeight="1">
      <c r="A197" s="12"/>
      <c r="B197" s="200"/>
      <c r="C197" s="201"/>
      <c r="D197" s="202" t="s">
        <v>72</v>
      </c>
      <c r="E197" s="203" t="s">
        <v>201</v>
      </c>
      <c r="F197" s="203" t="s">
        <v>202</v>
      </c>
      <c r="G197" s="201"/>
      <c r="H197" s="201"/>
      <c r="I197" s="204"/>
      <c r="J197" s="205">
        <f>BK197</f>
        <v>0</v>
      </c>
      <c r="K197" s="201"/>
      <c r="L197" s="206"/>
      <c r="M197" s="207"/>
      <c r="N197" s="208"/>
      <c r="O197" s="208"/>
      <c r="P197" s="209">
        <f>P198</f>
        <v>0</v>
      </c>
      <c r="Q197" s="208"/>
      <c r="R197" s="209">
        <f>R198</f>
        <v>0</v>
      </c>
      <c r="S197" s="208"/>
      <c r="T197" s="210">
        <f>T198</f>
        <v>0</v>
      </c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R197" s="211" t="s">
        <v>83</v>
      </c>
      <c r="AT197" s="212" t="s">
        <v>72</v>
      </c>
      <c r="AU197" s="212" t="s">
        <v>73</v>
      </c>
      <c r="AY197" s="211" t="s">
        <v>114</v>
      </c>
      <c r="BK197" s="213">
        <f>BK198</f>
        <v>0</v>
      </c>
    </row>
    <row r="198" spans="1:63" s="12" customFormat="1" ht="22.8" customHeight="1">
      <c r="A198" s="12"/>
      <c r="B198" s="200"/>
      <c r="C198" s="201"/>
      <c r="D198" s="202" t="s">
        <v>72</v>
      </c>
      <c r="E198" s="214" t="s">
        <v>203</v>
      </c>
      <c r="F198" s="214" t="s">
        <v>204</v>
      </c>
      <c r="G198" s="201"/>
      <c r="H198" s="201"/>
      <c r="I198" s="204"/>
      <c r="J198" s="215">
        <f>BK198</f>
        <v>0</v>
      </c>
      <c r="K198" s="201"/>
      <c r="L198" s="206"/>
      <c r="M198" s="207"/>
      <c r="N198" s="208"/>
      <c r="O198" s="208"/>
      <c r="P198" s="209">
        <f>SUM(P199:P210)</f>
        <v>0</v>
      </c>
      <c r="Q198" s="208"/>
      <c r="R198" s="209">
        <f>SUM(R199:R210)</f>
        <v>0</v>
      </c>
      <c r="S198" s="208"/>
      <c r="T198" s="210">
        <f>SUM(T199:T210)</f>
        <v>0</v>
      </c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R198" s="211" t="s">
        <v>83</v>
      </c>
      <c r="AT198" s="212" t="s">
        <v>72</v>
      </c>
      <c r="AU198" s="212" t="s">
        <v>81</v>
      </c>
      <c r="AY198" s="211" t="s">
        <v>114</v>
      </c>
      <c r="BK198" s="213">
        <f>SUM(BK199:BK210)</f>
        <v>0</v>
      </c>
    </row>
    <row r="199" spans="1:65" s="2" customFormat="1" ht="21.75" customHeight="1">
      <c r="A199" s="39"/>
      <c r="B199" s="40"/>
      <c r="C199" s="216" t="s">
        <v>163</v>
      </c>
      <c r="D199" s="216" t="s">
        <v>117</v>
      </c>
      <c r="E199" s="217" t="s">
        <v>205</v>
      </c>
      <c r="F199" s="218" t="s">
        <v>206</v>
      </c>
      <c r="G199" s="219" t="s">
        <v>207</v>
      </c>
      <c r="H199" s="220">
        <v>9.51</v>
      </c>
      <c r="I199" s="221"/>
      <c r="J199" s="222">
        <f>ROUND(I199*H199,2)</f>
        <v>0</v>
      </c>
      <c r="K199" s="223"/>
      <c r="L199" s="45"/>
      <c r="M199" s="224" t="s">
        <v>1</v>
      </c>
      <c r="N199" s="225" t="s">
        <v>38</v>
      </c>
      <c r="O199" s="92"/>
      <c r="P199" s="226">
        <f>O199*H199</f>
        <v>0</v>
      </c>
      <c r="Q199" s="226">
        <v>0</v>
      </c>
      <c r="R199" s="226">
        <f>Q199*H199</f>
        <v>0</v>
      </c>
      <c r="S199" s="226">
        <v>0.016</v>
      </c>
      <c r="T199" s="227">
        <f>S199*H199</f>
        <v>0.15216</v>
      </c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R199" s="228" t="s">
        <v>185</v>
      </c>
      <c r="AT199" s="228" t="s">
        <v>117</v>
      </c>
      <c r="AU199" s="228" t="s">
        <v>83</v>
      </c>
      <c r="AY199" s="18" t="s">
        <v>114</v>
      </c>
      <c r="BE199" s="229">
        <f>IF(N199="základní",J199,0)</f>
        <v>0</v>
      </c>
      <c r="BF199" s="229">
        <f>IF(N199="snížená",J199,0)</f>
        <v>0</v>
      </c>
      <c r="BG199" s="229">
        <f>IF(N199="zákl. přenesená",J199,0)</f>
        <v>0</v>
      </c>
      <c r="BH199" s="229">
        <f>IF(N199="sníž. přenesená",J199,0)</f>
        <v>0</v>
      </c>
      <c r="BI199" s="229">
        <f>IF(N199="nulová",J199,0)</f>
        <v>0</v>
      </c>
      <c r="BJ199" s="18" t="s">
        <v>81</v>
      </c>
      <c r="BK199" s="229">
        <f>ROUND(I199*H199,2)</f>
        <v>0</v>
      </c>
      <c r="BL199" s="18" t="s">
        <v>185</v>
      </c>
      <c r="BM199" s="228" t="s">
        <v>208</v>
      </c>
    </row>
    <row r="200" spans="1:47" s="2" customFormat="1" ht="12">
      <c r="A200" s="39"/>
      <c r="B200" s="40"/>
      <c r="C200" s="41"/>
      <c r="D200" s="230" t="s">
        <v>122</v>
      </c>
      <c r="E200" s="41"/>
      <c r="F200" s="231" t="s">
        <v>206</v>
      </c>
      <c r="G200" s="41"/>
      <c r="H200" s="41"/>
      <c r="I200" s="232"/>
      <c r="J200" s="41"/>
      <c r="K200" s="41"/>
      <c r="L200" s="45"/>
      <c r="M200" s="233"/>
      <c r="N200" s="234"/>
      <c r="O200" s="92"/>
      <c r="P200" s="92"/>
      <c r="Q200" s="92"/>
      <c r="R200" s="92"/>
      <c r="S200" s="92"/>
      <c r="T200" s="93"/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T200" s="18" t="s">
        <v>122</v>
      </c>
      <c r="AU200" s="18" t="s">
        <v>83</v>
      </c>
    </row>
    <row r="201" spans="1:65" s="2" customFormat="1" ht="21.75" customHeight="1">
      <c r="A201" s="39"/>
      <c r="B201" s="40"/>
      <c r="C201" s="216" t="s">
        <v>209</v>
      </c>
      <c r="D201" s="216" t="s">
        <v>117</v>
      </c>
      <c r="E201" s="217" t="s">
        <v>210</v>
      </c>
      <c r="F201" s="218" t="s">
        <v>211</v>
      </c>
      <c r="G201" s="219" t="s">
        <v>212</v>
      </c>
      <c r="H201" s="220">
        <v>2606.832</v>
      </c>
      <c r="I201" s="221"/>
      <c r="J201" s="222">
        <f>ROUND(I201*H201,2)</f>
        <v>0</v>
      </c>
      <c r="K201" s="223"/>
      <c r="L201" s="45"/>
      <c r="M201" s="224" t="s">
        <v>1</v>
      </c>
      <c r="N201" s="225" t="s">
        <v>38</v>
      </c>
      <c r="O201" s="92"/>
      <c r="P201" s="226">
        <f>O201*H201</f>
        <v>0</v>
      </c>
      <c r="Q201" s="226">
        <v>0</v>
      </c>
      <c r="R201" s="226">
        <f>Q201*H201</f>
        <v>0</v>
      </c>
      <c r="S201" s="226">
        <v>0.001</v>
      </c>
      <c r="T201" s="227">
        <f>S201*H201</f>
        <v>2.606832</v>
      </c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R201" s="228" t="s">
        <v>185</v>
      </c>
      <c r="AT201" s="228" t="s">
        <v>117</v>
      </c>
      <c r="AU201" s="228" t="s">
        <v>83</v>
      </c>
      <c r="AY201" s="18" t="s">
        <v>114</v>
      </c>
      <c r="BE201" s="229">
        <f>IF(N201="základní",J201,0)</f>
        <v>0</v>
      </c>
      <c r="BF201" s="229">
        <f>IF(N201="snížená",J201,0)</f>
        <v>0</v>
      </c>
      <c r="BG201" s="229">
        <f>IF(N201="zákl. přenesená",J201,0)</f>
        <v>0</v>
      </c>
      <c r="BH201" s="229">
        <f>IF(N201="sníž. přenesená",J201,0)</f>
        <v>0</v>
      </c>
      <c r="BI201" s="229">
        <f>IF(N201="nulová",J201,0)</f>
        <v>0</v>
      </c>
      <c r="BJ201" s="18" t="s">
        <v>81</v>
      </c>
      <c r="BK201" s="229">
        <f>ROUND(I201*H201,2)</f>
        <v>0</v>
      </c>
      <c r="BL201" s="18" t="s">
        <v>185</v>
      </c>
      <c r="BM201" s="228" t="s">
        <v>213</v>
      </c>
    </row>
    <row r="202" spans="1:47" s="2" customFormat="1" ht="12">
      <c r="A202" s="39"/>
      <c r="B202" s="40"/>
      <c r="C202" s="41"/>
      <c r="D202" s="230" t="s">
        <v>122</v>
      </c>
      <c r="E202" s="41"/>
      <c r="F202" s="231" t="s">
        <v>211</v>
      </c>
      <c r="G202" s="41"/>
      <c r="H202" s="41"/>
      <c r="I202" s="232"/>
      <c r="J202" s="41"/>
      <c r="K202" s="41"/>
      <c r="L202" s="45"/>
      <c r="M202" s="233"/>
      <c r="N202" s="234"/>
      <c r="O202" s="92"/>
      <c r="P202" s="92"/>
      <c r="Q202" s="92"/>
      <c r="R202" s="92"/>
      <c r="S202" s="92"/>
      <c r="T202" s="93"/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T202" s="18" t="s">
        <v>122</v>
      </c>
      <c r="AU202" s="18" t="s">
        <v>83</v>
      </c>
    </row>
    <row r="203" spans="1:51" s="13" customFormat="1" ht="12">
      <c r="A203" s="13"/>
      <c r="B203" s="235"/>
      <c r="C203" s="236"/>
      <c r="D203" s="230" t="s">
        <v>123</v>
      </c>
      <c r="E203" s="237" t="s">
        <v>1</v>
      </c>
      <c r="F203" s="238" t="s">
        <v>214</v>
      </c>
      <c r="G203" s="236"/>
      <c r="H203" s="237" t="s">
        <v>1</v>
      </c>
      <c r="I203" s="239"/>
      <c r="J203" s="236"/>
      <c r="K203" s="236"/>
      <c r="L203" s="240"/>
      <c r="M203" s="241"/>
      <c r="N203" s="242"/>
      <c r="O203" s="242"/>
      <c r="P203" s="242"/>
      <c r="Q203" s="242"/>
      <c r="R203" s="242"/>
      <c r="S203" s="242"/>
      <c r="T203" s="24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44" t="s">
        <v>123</v>
      </c>
      <c r="AU203" s="244" t="s">
        <v>83</v>
      </c>
      <c r="AV203" s="13" t="s">
        <v>81</v>
      </c>
      <c r="AW203" s="13" t="s">
        <v>30</v>
      </c>
      <c r="AX203" s="13" t="s">
        <v>73</v>
      </c>
      <c r="AY203" s="244" t="s">
        <v>114</v>
      </c>
    </row>
    <row r="204" spans="1:51" s="14" customFormat="1" ht="12">
      <c r="A204" s="14"/>
      <c r="B204" s="245"/>
      <c r="C204" s="246"/>
      <c r="D204" s="230" t="s">
        <v>123</v>
      </c>
      <c r="E204" s="247" t="s">
        <v>1</v>
      </c>
      <c r="F204" s="248" t="s">
        <v>215</v>
      </c>
      <c r="G204" s="246"/>
      <c r="H204" s="249">
        <v>630</v>
      </c>
      <c r="I204" s="250"/>
      <c r="J204" s="246"/>
      <c r="K204" s="246"/>
      <c r="L204" s="251"/>
      <c r="M204" s="252"/>
      <c r="N204" s="253"/>
      <c r="O204" s="253"/>
      <c r="P204" s="253"/>
      <c r="Q204" s="253"/>
      <c r="R204" s="253"/>
      <c r="S204" s="253"/>
      <c r="T204" s="254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T204" s="255" t="s">
        <v>123</v>
      </c>
      <c r="AU204" s="255" t="s">
        <v>83</v>
      </c>
      <c r="AV204" s="14" t="s">
        <v>83</v>
      </c>
      <c r="AW204" s="14" t="s">
        <v>30</v>
      </c>
      <c r="AX204" s="14" t="s">
        <v>73</v>
      </c>
      <c r="AY204" s="255" t="s">
        <v>114</v>
      </c>
    </row>
    <row r="205" spans="1:51" s="13" customFormat="1" ht="12">
      <c r="A205" s="13"/>
      <c r="B205" s="235"/>
      <c r="C205" s="236"/>
      <c r="D205" s="230" t="s">
        <v>123</v>
      </c>
      <c r="E205" s="237" t="s">
        <v>1</v>
      </c>
      <c r="F205" s="238" t="s">
        <v>216</v>
      </c>
      <c r="G205" s="236"/>
      <c r="H205" s="237" t="s">
        <v>1</v>
      </c>
      <c r="I205" s="239"/>
      <c r="J205" s="236"/>
      <c r="K205" s="236"/>
      <c r="L205" s="240"/>
      <c r="M205" s="241"/>
      <c r="N205" s="242"/>
      <c r="O205" s="242"/>
      <c r="P205" s="242"/>
      <c r="Q205" s="242"/>
      <c r="R205" s="242"/>
      <c r="S205" s="242"/>
      <c r="T205" s="24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44" t="s">
        <v>123</v>
      </c>
      <c r="AU205" s="244" t="s">
        <v>83</v>
      </c>
      <c r="AV205" s="13" t="s">
        <v>81</v>
      </c>
      <c r="AW205" s="13" t="s">
        <v>30</v>
      </c>
      <c r="AX205" s="13" t="s">
        <v>73</v>
      </c>
      <c r="AY205" s="244" t="s">
        <v>114</v>
      </c>
    </row>
    <row r="206" spans="1:51" s="14" customFormat="1" ht="12">
      <c r="A206" s="14"/>
      <c r="B206" s="245"/>
      <c r="C206" s="246"/>
      <c r="D206" s="230" t="s">
        <v>123</v>
      </c>
      <c r="E206" s="247" t="s">
        <v>1</v>
      </c>
      <c r="F206" s="248" t="s">
        <v>217</v>
      </c>
      <c r="G206" s="246"/>
      <c r="H206" s="249">
        <v>1260</v>
      </c>
      <c r="I206" s="250"/>
      <c r="J206" s="246"/>
      <c r="K206" s="246"/>
      <c r="L206" s="251"/>
      <c r="M206" s="252"/>
      <c r="N206" s="253"/>
      <c r="O206" s="253"/>
      <c r="P206" s="253"/>
      <c r="Q206" s="253"/>
      <c r="R206" s="253"/>
      <c r="S206" s="253"/>
      <c r="T206" s="254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T206" s="255" t="s">
        <v>123</v>
      </c>
      <c r="AU206" s="255" t="s">
        <v>83</v>
      </c>
      <c r="AV206" s="14" t="s">
        <v>83</v>
      </c>
      <c r="AW206" s="14" t="s">
        <v>30</v>
      </c>
      <c r="AX206" s="14" t="s">
        <v>73</v>
      </c>
      <c r="AY206" s="255" t="s">
        <v>114</v>
      </c>
    </row>
    <row r="207" spans="1:51" s="16" customFormat="1" ht="12">
      <c r="A207" s="16"/>
      <c r="B207" s="267"/>
      <c r="C207" s="268"/>
      <c r="D207" s="230" t="s">
        <v>123</v>
      </c>
      <c r="E207" s="269" t="s">
        <v>1</v>
      </c>
      <c r="F207" s="270" t="s">
        <v>218</v>
      </c>
      <c r="G207" s="268"/>
      <c r="H207" s="271">
        <v>1890</v>
      </c>
      <c r="I207" s="272"/>
      <c r="J207" s="268"/>
      <c r="K207" s="268"/>
      <c r="L207" s="273"/>
      <c r="M207" s="274"/>
      <c r="N207" s="275"/>
      <c r="O207" s="275"/>
      <c r="P207" s="275"/>
      <c r="Q207" s="275"/>
      <c r="R207" s="275"/>
      <c r="S207" s="275"/>
      <c r="T207" s="276"/>
      <c r="U207" s="16"/>
      <c r="V207" s="16"/>
      <c r="W207" s="16"/>
      <c r="X207" s="16"/>
      <c r="Y207" s="16"/>
      <c r="Z207" s="16"/>
      <c r="AA207" s="16"/>
      <c r="AB207" s="16"/>
      <c r="AC207" s="16"/>
      <c r="AD207" s="16"/>
      <c r="AE207" s="16"/>
      <c r="AT207" s="277" t="s">
        <v>123</v>
      </c>
      <c r="AU207" s="277" t="s">
        <v>83</v>
      </c>
      <c r="AV207" s="16" t="s">
        <v>134</v>
      </c>
      <c r="AW207" s="16" t="s">
        <v>30</v>
      </c>
      <c r="AX207" s="16" t="s">
        <v>73</v>
      </c>
      <c r="AY207" s="277" t="s">
        <v>114</v>
      </c>
    </row>
    <row r="208" spans="1:51" s="13" customFormat="1" ht="12">
      <c r="A208" s="13"/>
      <c r="B208" s="235"/>
      <c r="C208" s="236"/>
      <c r="D208" s="230" t="s">
        <v>123</v>
      </c>
      <c r="E208" s="237" t="s">
        <v>1</v>
      </c>
      <c r="F208" s="238" t="s">
        <v>219</v>
      </c>
      <c r="G208" s="236"/>
      <c r="H208" s="237" t="s">
        <v>1</v>
      </c>
      <c r="I208" s="239"/>
      <c r="J208" s="236"/>
      <c r="K208" s="236"/>
      <c r="L208" s="240"/>
      <c r="M208" s="241"/>
      <c r="N208" s="242"/>
      <c r="O208" s="242"/>
      <c r="P208" s="242"/>
      <c r="Q208" s="242"/>
      <c r="R208" s="242"/>
      <c r="S208" s="242"/>
      <c r="T208" s="24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44" t="s">
        <v>123</v>
      </c>
      <c r="AU208" s="244" t="s">
        <v>83</v>
      </c>
      <c r="AV208" s="13" t="s">
        <v>81</v>
      </c>
      <c r="AW208" s="13" t="s">
        <v>30</v>
      </c>
      <c r="AX208" s="13" t="s">
        <v>73</v>
      </c>
      <c r="AY208" s="244" t="s">
        <v>114</v>
      </c>
    </row>
    <row r="209" spans="1:51" s="14" customFormat="1" ht="12">
      <c r="A209" s="14"/>
      <c r="B209" s="245"/>
      <c r="C209" s="246"/>
      <c r="D209" s="230" t="s">
        <v>123</v>
      </c>
      <c r="E209" s="247" t="s">
        <v>1</v>
      </c>
      <c r="F209" s="248" t="s">
        <v>220</v>
      </c>
      <c r="G209" s="246"/>
      <c r="H209" s="249">
        <v>716.832</v>
      </c>
      <c r="I209" s="250"/>
      <c r="J209" s="246"/>
      <c r="K209" s="246"/>
      <c r="L209" s="251"/>
      <c r="M209" s="252"/>
      <c r="N209" s="253"/>
      <c r="O209" s="253"/>
      <c r="P209" s="253"/>
      <c r="Q209" s="253"/>
      <c r="R209" s="253"/>
      <c r="S209" s="253"/>
      <c r="T209" s="254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T209" s="255" t="s">
        <v>123</v>
      </c>
      <c r="AU209" s="255" t="s">
        <v>83</v>
      </c>
      <c r="AV209" s="14" t="s">
        <v>83</v>
      </c>
      <c r="AW209" s="14" t="s">
        <v>30</v>
      </c>
      <c r="AX209" s="14" t="s">
        <v>73</v>
      </c>
      <c r="AY209" s="255" t="s">
        <v>114</v>
      </c>
    </row>
    <row r="210" spans="1:51" s="15" customFormat="1" ht="12">
      <c r="A210" s="15"/>
      <c r="B210" s="256"/>
      <c r="C210" s="257"/>
      <c r="D210" s="230" t="s">
        <v>123</v>
      </c>
      <c r="E210" s="258" t="s">
        <v>1</v>
      </c>
      <c r="F210" s="259" t="s">
        <v>127</v>
      </c>
      <c r="G210" s="257"/>
      <c r="H210" s="260">
        <v>2606.832</v>
      </c>
      <c r="I210" s="261"/>
      <c r="J210" s="257"/>
      <c r="K210" s="257"/>
      <c r="L210" s="262"/>
      <c r="M210" s="263"/>
      <c r="N210" s="264"/>
      <c r="O210" s="264"/>
      <c r="P210" s="264"/>
      <c r="Q210" s="264"/>
      <c r="R210" s="264"/>
      <c r="S210" s="264"/>
      <c r="T210" s="265"/>
      <c r="U210" s="15"/>
      <c r="V210" s="15"/>
      <c r="W210" s="15"/>
      <c r="X210" s="15"/>
      <c r="Y210" s="15"/>
      <c r="Z210" s="15"/>
      <c r="AA210" s="15"/>
      <c r="AB210" s="15"/>
      <c r="AC210" s="15"/>
      <c r="AD210" s="15"/>
      <c r="AE210" s="15"/>
      <c r="AT210" s="266" t="s">
        <v>123</v>
      </c>
      <c r="AU210" s="266" t="s">
        <v>83</v>
      </c>
      <c r="AV210" s="15" t="s">
        <v>121</v>
      </c>
      <c r="AW210" s="15" t="s">
        <v>30</v>
      </c>
      <c r="AX210" s="15" t="s">
        <v>81</v>
      </c>
      <c r="AY210" s="266" t="s">
        <v>114</v>
      </c>
    </row>
    <row r="211" spans="1:63" s="12" customFormat="1" ht="25.9" customHeight="1">
      <c r="A211" s="12"/>
      <c r="B211" s="200"/>
      <c r="C211" s="201"/>
      <c r="D211" s="202" t="s">
        <v>72</v>
      </c>
      <c r="E211" s="203" t="s">
        <v>221</v>
      </c>
      <c r="F211" s="203" t="s">
        <v>222</v>
      </c>
      <c r="G211" s="201"/>
      <c r="H211" s="201"/>
      <c r="I211" s="204"/>
      <c r="J211" s="205">
        <f>BK211</f>
        <v>0</v>
      </c>
      <c r="K211" s="201"/>
      <c r="L211" s="206"/>
      <c r="M211" s="207"/>
      <c r="N211" s="208"/>
      <c r="O211" s="208"/>
      <c r="P211" s="209">
        <f>SUM(P212:P223)</f>
        <v>0</v>
      </c>
      <c r="Q211" s="208"/>
      <c r="R211" s="209">
        <f>SUM(R212:R223)</f>
        <v>0</v>
      </c>
      <c r="S211" s="208"/>
      <c r="T211" s="210">
        <f>SUM(T212:T223)</f>
        <v>0</v>
      </c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R211" s="211" t="s">
        <v>160</v>
      </c>
      <c r="AT211" s="212" t="s">
        <v>72</v>
      </c>
      <c r="AU211" s="212" t="s">
        <v>73</v>
      </c>
      <c r="AY211" s="211" t="s">
        <v>114</v>
      </c>
      <c r="BK211" s="213">
        <f>SUM(BK212:BK223)</f>
        <v>0</v>
      </c>
    </row>
    <row r="212" spans="1:65" s="2" customFormat="1" ht="21.75" customHeight="1">
      <c r="A212" s="39"/>
      <c r="B212" s="40"/>
      <c r="C212" s="216" t="s">
        <v>177</v>
      </c>
      <c r="D212" s="216" t="s">
        <v>117</v>
      </c>
      <c r="E212" s="217" t="s">
        <v>223</v>
      </c>
      <c r="F212" s="218" t="s">
        <v>224</v>
      </c>
      <c r="G212" s="219" t="s">
        <v>225</v>
      </c>
      <c r="H212" s="220">
        <v>1</v>
      </c>
      <c r="I212" s="221"/>
      <c r="J212" s="222">
        <f>ROUND(I212*H212,2)</f>
        <v>0</v>
      </c>
      <c r="K212" s="223"/>
      <c r="L212" s="45"/>
      <c r="M212" s="224" t="s">
        <v>1</v>
      </c>
      <c r="N212" s="225" t="s">
        <v>38</v>
      </c>
      <c r="O212" s="92"/>
      <c r="P212" s="226">
        <f>O212*H212</f>
        <v>0</v>
      </c>
      <c r="Q212" s="226">
        <v>0</v>
      </c>
      <c r="R212" s="226">
        <f>Q212*H212</f>
        <v>0</v>
      </c>
      <c r="S212" s="226">
        <v>0</v>
      </c>
      <c r="T212" s="227">
        <f>S212*H212</f>
        <v>0</v>
      </c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R212" s="228" t="s">
        <v>226</v>
      </c>
      <c r="AT212" s="228" t="s">
        <v>117</v>
      </c>
      <c r="AU212" s="228" t="s">
        <v>81</v>
      </c>
      <c r="AY212" s="18" t="s">
        <v>114</v>
      </c>
      <c r="BE212" s="229">
        <f>IF(N212="základní",J212,0)</f>
        <v>0</v>
      </c>
      <c r="BF212" s="229">
        <f>IF(N212="snížená",J212,0)</f>
        <v>0</v>
      </c>
      <c r="BG212" s="229">
        <f>IF(N212="zákl. přenesená",J212,0)</f>
        <v>0</v>
      </c>
      <c r="BH212" s="229">
        <f>IF(N212="sníž. přenesená",J212,0)</f>
        <v>0</v>
      </c>
      <c r="BI212" s="229">
        <f>IF(N212="nulová",J212,0)</f>
        <v>0</v>
      </c>
      <c r="BJ212" s="18" t="s">
        <v>81</v>
      </c>
      <c r="BK212" s="229">
        <f>ROUND(I212*H212,2)</f>
        <v>0</v>
      </c>
      <c r="BL212" s="18" t="s">
        <v>226</v>
      </c>
      <c r="BM212" s="228" t="s">
        <v>227</v>
      </c>
    </row>
    <row r="213" spans="1:47" s="2" customFormat="1" ht="12">
      <c r="A213" s="39"/>
      <c r="B213" s="40"/>
      <c r="C213" s="41"/>
      <c r="D213" s="230" t="s">
        <v>122</v>
      </c>
      <c r="E213" s="41"/>
      <c r="F213" s="231" t="s">
        <v>228</v>
      </c>
      <c r="G213" s="41"/>
      <c r="H213" s="41"/>
      <c r="I213" s="232"/>
      <c r="J213" s="41"/>
      <c r="K213" s="41"/>
      <c r="L213" s="45"/>
      <c r="M213" s="233"/>
      <c r="N213" s="234"/>
      <c r="O213" s="92"/>
      <c r="P213" s="92"/>
      <c r="Q213" s="92"/>
      <c r="R213" s="92"/>
      <c r="S213" s="92"/>
      <c r="T213" s="93"/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T213" s="18" t="s">
        <v>122</v>
      </c>
      <c r="AU213" s="18" t="s">
        <v>81</v>
      </c>
    </row>
    <row r="214" spans="1:65" s="2" customFormat="1" ht="16.5" customHeight="1">
      <c r="A214" s="39"/>
      <c r="B214" s="40"/>
      <c r="C214" s="216" t="s">
        <v>229</v>
      </c>
      <c r="D214" s="216" t="s">
        <v>117</v>
      </c>
      <c r="E214" s="217" t="s">
        <v>230</v>
      </c>
      <c r="F214" s="218" t="s">
        <v>231</v>
      </c>
      <c r="G214" s="219" t="s">
        <v>225</v>
      </c>
      <c r="H214" s="220">
        <v>1</v>
      </c>
      <c r="I214" s="221"/>
      <c r="J214" s="222">
        <f>ROUND(I214*H214,2)</f>
        <v>0</v>
      </c>
      <c r="K214" s="223"/>
      <c r="L214" s="45"/>
      <c r="M214" s="224" t="s">
        <v>1</v>
      </c>
      <c r="N214" s="225" t="s">
        <v>38</v>
      </c>
      <c r="O214" s="92"/>
      <c r="P214" s="226">
        <f>O214*H214</f>
        <v>0</v>
      </c>
      <c r="Q214" s="226">
        <v>0</v>
      </c>
      <c r="R214" s="226">
        <f>Q214*H214</f>
        <v>0</v>
      </c>
      <c r="S214" s="226">
        <v>0</v>
      </c>
      <c r="T214" s="227">
        <f>S214*H214</f>
        <v>0</v>
      </c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R214" s="228" t="s">
        <v>226</v>
      </c>
      <c r="AT214" s="228" t="s">
        <v>117</v>
      </c>
      <c r="AU214" s="228" t="s">
        <v>81</v>
      </c>
      <c r="AY214" s="18" t="s">
        <v>114</v>
      </c>
      <c r="BE214" s="229">
        <f>IF(N214="základní",J214,0)</f>
        <v>0</v>
      </c>
      <c r="BF214" s="229">
        <f>IF(N214="snížená",J214,0)</f>
        <v>0</v>
      </c>
      <c r="BG214" s="229">
        <f>IF(N214="zákl. přenesená",J214,0)</f>
        <v>0</v>
      </c>
      <c r="BH214" s="229">
        <f>IF(N214="sníž. přenesená",J214,0)</f>
        <v>0</v>
      </c>
      <c r="BI214" s="229">
        <f>IF(N214="nulová",J214,0)</f>
        <v>0</v>
      </c>
      <c r="BJ214" s="18" t="s">
        <v>81</v>
      </c>
      <c r="BK214" s="229">
        <f>ROUND(I214*H214,2)</f>
        <v>0</v>
      </c>
      <c r="BL214" s="18" t="s">
        <v>226</v>
      </c>
      <c r="BM214" s="228" t="s">
        <v>232</v>
      </c>
    </row>
    <row r="215" spans="1:47" s="2" customFormat="1" ht="12">
      <c r="A215" s="39"/>
      <c r="B215" s="40"/>
      <c r="C215" s="41"/>
      <c r="D215" s="230" t="s">
        <v>122</v>
      </c>
      <c r="E215" s="41"/>
      <c r="F215" s="231" t="s">
        <v>231</v>
      </c>
      <c r="G215" s="41"/>
      <c r="H215" s="41"/>
      <c r="I215" s="232"/>
      <c r="J215" s="41"/>
      <c r="K215" s="41"/>
      <c r="L215" s="45"/>
      <c r="M215" s="233"/>
      <c r="N215" s="234"/>
      <c r="O215" s="92"/>
      <c r="P215" s="92"/>
      <c r="Q215" s="92"/>
      <c r="R215" s="92"/>
      <c r="S215" s="92"/>
      <c r="T215" s="93"/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T215" s="18" t="s">
        <v>122</v>
      </c>
      <c r="AU215" s="18" t="s">
        <v>81</v>
      </c>
    </row>
    <row r="216" spans="1:65" s="2" customFormat="1" ht="16.5" customHeight="1">
      <c r="A216" s="39"/>
      <c r="B216" s="40"/>
      <c r="C216" s="216" t="s">
        <v>181</v>
      </c>
      <c r="D216" s="216" t="s">
        <v>117</v>
      </c>
      <c r="E216" s="217" t="s">
        <v>233</v>
      </c>
      <c r="F216" s="218" t="s">
        <v>234</v>
      </c>
      <c r="G216" s="219" t="s">
        <v>225</v>
      </c>
      <c r="H216" s="220">
        <v>1</v>
      </c>
      <c r="I216" s="221"/>
      <c r="J216" s="222">
        <f>ROUND(I216*H216,2)</f>
        <v>0</v>
      </c>
      <c r="K216" s="223"/>
      <c r="L216" s="45"/>
      <c r="M216" s="224" t="s">
        <v>1</v>
      </c>
      <c r="N216" s="225" t="s">
        <v>38</v>
      </c>
      <c r="O216" s="92"/>
      <c r="P216" s="226">
        <f>O216*H216</f>
        <v>0</v>
      </c>
      <c r="Q216" s="226">
        <v>0</v>
      </c>
      <c r="R216" s="226">
        <f>Q216*H216</f>
        <v>0</v>
      </c>
      <c r="S216" s="226">
        <v>0</v>
      </c>
      <c r="T216" s="227">
        <f>S216*H216</f>
        <v>0</v>
      </c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R216" s="228" t="s">
        <v>226</v>
      </c>
      <c r="AT216" s="228" t="s">
        <v>117</v>
      </c>
      <c r="AU216" s="228" t="s">
        <v>81</v>
      </c>
      <c r="AY216" s="18" t="s">
        <v>114</v>
      </c>
      <c r="BE216" s="229">
        <f>IF(N216="základní",J216,0)</f>
        <v>0</v>
      </c>
      <c r="BF216" s="229">
        <f>IF(N216="snížená",J216,0)</f>
        <v>0</v>
      </c>
      <c r="BG216" s="229">
        <f>IF(N216="zákl. přenesená",J216,0)</f>
        <v>0</v>
      </c>
      <c r="BH216" s="229">
        <f>IF(N216="sníž. přenesená",J216,0)</f>
        <v>0</v>
      </c>
      <c r="BI216" s="229">
        <f>IF(N216="nulová",J216,0)</f>
        <v>0</v>
      </c>
      <c r="BJ216" s="18" t="s">
        <v>81</v>
      </c>
      <c r="BK216" s="229">
        <f>ROUND(I216*H216,2)</f>
        <v>0</v>
      </c>
      <c r="BL216" s="18" t="s">
        <v>226</v>
      </c>
      <c r="BM216" s="228" t="s">
        <v>235</v>
      </c>
    </row>
    <row r="217" spans="1:47" s="2" customFormat="1" ht="12">
      <c r="A217" s="39"/>
      <c r="B217" s="40"/>
      <c r="C217" s="41"/>
      <c r="D217" s="230" t="s">
        <v>122</v>
      </c>
      <c r="E217" s="41"/>
      <c r="F217" s="231" t="s">
        <v>236</v>
      </c>
      <c r="G217" s="41"/>
      <c r="H217" s="41"/>
      <c r="I217" s="232"/>
      <c r="J217" s="41"/>
      <c r="K217" s="41"/>
      <c r="L217" s="45"/>
      <c r="M217" s="233"/>
      <c r="N217" s="234"/>
      <c r="O217" s="92"/>
      <c r="P217" s="92"/>
      <c r="Q217" s="92"/>
      <c r="R217" s="92"/>
      <c r="S217" s="92"/>
      <c r="T217" s="93"/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T217" s="18" t="s">
        <v>122</v>
      </c>
      <c r="AU217" s="18" t="s">
        <v>81</v>
      </c>
    </row>
    <row r="218" spans="1:65" s="2" customFormat="1" ht="16.5" customHeight="1">
      <c r="A218" s="39"/>
      <c r="B218" s="40"/>
      <c r="C218" s="216" t="s">
        <v>8</v>
      </c>
      <c r="D218" s="216" t="s">
        <v>117</v>
      </c>
      <c r="E218" s="217" t="s">
        <v>237</v>
      </c>
      <c r="F218" s="218" t="s">
        <v>238</v>
      </c>
      <c r="G218" s="219" t="s">
        <v>225</v>
      </c>
      <c r="H218" s="220">
        <v>1</v>
      </c>
      <c r="I218" s="221"/>
      <c r="J218" s="222">
        <f>ROUND(I218*H218,2)</f>
        <v>0</v>
      </c>
      <c r="K218" s="223"/>
      <c r="L218" s="45"/>
      <c r="M218" s="224" t="s">
        <v>1</v>
      </c>
      <c r="N218" s="225" t="s">
        <v>38</v>
      </c>
      <c r="O218" s="92"/>
      <c r="P218" s="226">
        <f>O218*H218</f>
        <v>0</v>
      </c>
      <c r="Q218" s="226">
        <v>0</v>
      </c>
      <c r="R218" s="226">
        <f>Q218*H218</f>
        <v>0</v>
      </c>
      <c r="S218" s="226">
        <v>0</v>
      </c>
      <c r="T218" s="227">
        <f>S218*H218</f>
        <v>0</v>
      </c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R218" s="228" t="s">
        <v>226</v>
      </c>
      <c r="AT218" s="228" t="s">
        <v>117</v>
      </c>
      <c r="AU218" s="228" t="s">
        <v>81</v>
      </c>
      <c r="AY218" s="18" t="s">
        <v>114</v>
      </c>
      <c r="BE218" s="229">
        <f>IF(N218="základní",J218,0)</f>
        <v>0</v>
      </c>
      <c r="BF218" s="229">
        <f>IF(N218="snížená",J218,0)</f>
        <v>0</v>
      </c>
      <c r="BG218" s="229">
        <f>IF(N218="zákl. přenesená",J218,0)</f>
        <v>0</v>
      </c>
      <c r="BH218" s="229">
        <f>IF(N218="sníž. přenesená",J218,0)</f>
        <v>0</v>
      </c>
      <c r="BI218" s="229">
        <f>IF(N218="nulová",J218,0)</f>
        <v>0</v>
      </c>
      <c r="BJ218" s="18" t="s">
        <v>81</v>
      </c>
      <c r="BK218" s="229">
        <f>ROUND(I218*H218,2)</f>
        <v>0</v>
      </c>
      <c r="BL218" s="18" t="s">
        <v>226</v>
      </c>
      <c r="BM218" s="228" t="s">
        <v>239</v>
      </c>
    </row>
    <row r="219" spans="1:47" s="2" customFormat="1" ht="12">
      <c r="A219" s="39"/>
      <c r="B219" s="40"/>
      <c r="C219" s="41"/>
      <c r="D219" s="230" t="s">
        <v>122</v>
      </c>
      <c r="E219" s="41"/>
      <c r="F219" s="231" t="s">
        <v>240</v>
      </c>
      <c r="G219" s="41"/>
      <c r="H219" s="41"/>
      <c r="I219" s="232"/>
      <c r="J219" s="41"/>
      <c r="K219" s="41"/>
      <c r="L219" s="45"/>
      <c r="M219" s="233"/>
      <c r="N219" s="234"/>
      <c r="O219" s="92"/>
      <c r="P219" s="92"/>
      <c r="Q219" s="92"/>
      <c r="R219" s="92"/>
      <c r="S219" s="92"/>
      <c r="T219" s="93"/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T219" s="18" t="s">
        <v>122</v>
      </c>
      <c r="AU219" s="18" t="s">
        <v>81</v>
      </c>
    </row>
    <row r="220" spans="1:65" s="2" customFormat="1" ht="16.5" customHeight="1">
      <c r="A220" s="39"/>
      <c r="B220" s="40"/>
      <c r="C220" s="216" t="s">
        <v>185</v>
      </c>
      <c r="D220" s="216" t="s">
        <v>117</v>
      </c>
      <c r="E220" s="217" t="s">
        <v>241</v>
      </c>
      <c r="F220" s="218" t="s">
        <v>242</v>
      </c>
      <c r="G220" s="219" t="s">
        <v>225</v>
      </c>
      <c r="H220" s="220">
        <v>1</v>
      </c>
      <c r="I220" s="221"/>
      <c r="J220" s="222">
        <f>ROUND(I220*H220,2)</f>
        <v>0</v>
      </c>
      <c r="K220" s="223"/>
      <c r="L220" s="45"/>
      <c r="M220" s="224" t="s">
        <v>1</v>
      </c>
      <c r="N220" s="225" t="s">
        <v>38</v>
      </c>
      <c r="O220" s="92"/>
      <c r="P220" s="226">
        <f>O220*H220</f>
        <v>0</v>
      </c>
      <c r="Q220" s="226">
        <v>0</v>
      </c>
      <c r="R220" s="226">
        <f>Q220*H220</f>
        <v>0</v>
      </c>
      <c r="S220" s="226">
        <v>0</v>
      </c>
      <c r="T220" s="227">
        <f>S220*H220</f>
        <v>0</v>
      </c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R220" s="228" t="s">
        <v>226</v>
      </c>
      <c r="AT220" s="228" t="s">
        <v>117</v>
      </c>
      <c r="AU220" s="228" t="s">
        <v>81</v>
      </c>
      <c r="AY220" s="18" t="s">
        <v>114</v>
      </c>
      <c r="BE220" s="229">
        <f>IF(N220="základní",J220,0)</f>
        <v>0</v>
      </c>
      <c r="BF220" s="229">
        <f>IF(N220="snížená",J220,0)</f>
        <v>0</v>
      </c>
      <c r="BG220" s="229">
        <f>IF(N220="zákl. přenesená",J220,0)</f>
        <v>0</v>
      </c>
      <c r="BH220" s="229">
        <f>IF(N220="sníž. přenesená",J220,0)</f>
        <v>0</v>
      </c>
      <c r="BI220" s="229">
        <f>IF(N220="nulová",J220,0)</f>
        <v>0</v>
      </c>
      <c r="BJ220" s="18" t="s">
        <v>81</v>
      </c>
      <c r="BK220" s="229">
        <f>ROUND(I220*H220,2)</f>
        <v>0</v>
      </c>
      <c r="BL220" s="18" t="s">
        <v>226</v>
      </c>
      <c r="BM220" s="228" t="s">
        <v>243</v>
      </c>
    </row>
    <row r="221" spans="1:47" s="2" customFormat="1" ht="12">
      <c r="A221" s="39"/>
      <c r="B221" s="40"/>
      <c r="C221" s="41"/>
      <c r="D221" s="230" t="s">
        <v>122</v>
      </c>
      <c r="E221" s="41"/>
      <c r="F221" s="231" t="s">
        <v>242</v>
      </c>
      <c r="G221" s="41"/>
      <c r="H221" s="41"/>
      <c r="I221" s="232"/>
      <c r="J221" s="41"/>
      <c r="K221" s="41"/>
      <c r="L221" s="45"/>
      <c r="M221" s="233"/>
      <c r="N221" s="234"/>
      <c r="O221" s="92"/>
      <c r="P221" s="92"/>
      <c r="Q221" s="92"/>
      <c r="R221" s="92"/>
      <c r="S221" s="92"/>
      <c r="T221" s="93"/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T221" s="18" t="s">
        <v>122</v>
      </c>
      <c r="AU221" s="18" t="s">
        <v>81</v>
      </c>
    </row>
    <row r="222" spans="1:65" s="2" customFormat="1" ht="16.5" customHeight="1">
      <c r="A222" s="39"/>
      <c r="B222" s="40"/>
      <c r="C222" s="216" t="s">
        <v>244</v>
      </c>
      <c r="D222" s="216" t="s">
        <v>117</v>
      </c>
      <c r="E222" s="217" t="s">
        <v>245</v>
      </c>
      <c r="F222" s="218" t="s">
        <v>246</v>
      </c>
      <c r="G222" s="219" t="s">
        <v>225</v>
      </c>
      <c r="H222" s="220">
        <v>1</v>
      </c>
      <c r="I222" s="221"/>
      <c r="J222" s="222">
        <f>ROUND(I222*H222,2)</f>
        <v>0</v>
      </c>
      <c r="K222" s="223"/>
      <c r="L222" s="45"/>
      <c r="M222" s="224" t="s">
        <v>1</v>
      </c>
      <c r="N222" s="225" t="s">
        <v>38</v>
      </c>
      <c r="O222" s="92"/>
      <c r="P222" s="226">
        <f>O222*H222</f>
        <v>0</v>
      </c>
      <c r="Q222" s="226">
        <v>0</v>
      </c>
      <c r="R222" s="226">
        <f>Q222*H222</f>
        <v>0</v>
      </c>
      <c r="S222" s="226">
        <v>0</v>
      </c>
      <c r="T222" s="227">
        <f>S222*H222</f>
        <v>0</v>
      </c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R222" s="228" t="s">
        <v>226</v>
      </c>
      <c r="AT222" s="228" t="s">
        <v>117</v>
      </c>
      <c r="AU222" s="228" t="s">
        <v>81</v>
      </c>
      <c r="AY222" s="18" t="s">
        <v>114</v>
      </c>
      <c r="BE222" s="229">
        <f>IF(N222="základní",J222,0)</f>
        <v>0</v>
      </c>
      <c r="BF222" s="229">
        <f>IF(N222="snížená",J222,0)</f>
        <v>0</v>
      </c>
      <c r="BG222" s="229">
        <f>IF(N222="zákl. přenesená",J222,0)</f>
        <v>0</v>
      </c>
      <c r="BH222" s="229">
        <f>IF(N222="sníž. přenesená",J222,0)</f>
        <v>0</v>
      </c>
      <c r="BI222" s="229">
        <f>IF(N222="nulová",J222,0)</f>
        <v>0</v>
      </c>
      <c r="BJ222" s="18" t="s">
        <v>81</v>
      </c>
      <c r="BK222" s="229">
        <f>ROUND(I222*H222,2)</f>
        <v>0</v>
      </c>
      <c r="BL222" s="18" t="s">
        <v>226</v>
      </c>
      <c r="BM222" s="228" t="s">
        <v>247</v>
      </c>
    </row>
    <row r="223" spans="1:47" s="2" customFormat="1" ht="12">
      <c r="A223" s="39"/>
      <c r="B223" s="40"/>
      <c r="C223" s="41"/>
      <c r="D223" s="230" t="s">
        <v>122</v>
      </c>
      <c r="E223" s="41"/>
      <c r="F223" s="231" t="s">
        <v>246</v>
      </c>
      <c r="G223" s="41"/>
      <c r="H223" s="41"/>
      <c r="I223" s="232"/>
      <c r="J223" s="41"/>
      <c r="K223" s="41"/>
      <c r="L223" s="45"/>
      <c r="M223" s="278"/>
      <c r="N223" s="279"/>
      <c r="O223" s="280"/>
      <c r="P223" s="280"/>
      <c r="Q223" s="280"/>
      <c r="R223" s="280"/>
      <c r="S223" s="280"/>
      <c r="T223" s="281"/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T223" s="18" t="s">
        <v>122</v>
      </c>
      <c r="AU223" s="18" t="s">
        <v>81</v>
      </c>
    </row>
    <row r="224" spans="1:31" s="2" customFormat="1" ht="6.95" customHeight="1">
      <c r="A224" s="39"/>
      <c r="B224" s="67"/>
      <c r="C224" s="68"/>
      <c r="D224" s="68"/>
      <c r="E224" s="68"/>
      <c r="F224" s="68"/>
      <c r="G224" s="68"/>
      <c r="H224" s="68"/>
      <c r="I224" s="68"/>
      <c r="J224" s="68"/>
      <c r="K224" s="68"/>
      <c r="L224" s="45"/>
      <c r="M224" s="39"/>
      <c r="O224" s="39"/>
      <c r="P224" s="39"/>
      <c r="Q224" s="39"/>
      <c r="R224" s="39"/>
      <c r="S224" s="39"/>
      <c r="T224" s="39"/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</row>
  </sheetData>
  <sheetProtection password="89C7" sheet="1" objects="1" scenarios="1" formatColumns="0" formatRows="0" autoFilter="0"/>
  <autoFilter ref="C122:K223"/>
  <mergeCells count="9">
    <mergeCell ref="E7:H7"/>
    <mergeCell ref="E9:H9"/>
    <mergeCell ref="E18:H18"/>
    <mergeCell ref="E27:H27"/>
    <mergeCell ref="E85:H85"/>
    <mergeCell ref="E87:H87"/>
    <mergeCell ref="E113:H113"/>
    <mergeCell ref="E115:H11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LAPTOP-2INGRA1T\Marcela</dc:creator>
  <cp:keywords/>
  <dc:description/>
  <cp:lastModifiedBy>LAPTOP-2INGRA1T\Marcela</cp:lastModifiedBy>
  <dcterms:created xsi:type="dcterms:W3CDTF">2021-03-01T10:33:41Z</dcterms:created>
  <dcterms:modified xsi:type="dcterms:W3CDTF">2021-03-01T10:33:43Z</dcterms:modified>
  <cp:category/>
  <cp:version/>
  <cp:contentType/>
  <cp:contentStatus/>
</cp:coreProperties>
</file>