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Pracovní\"/>
    </mc:Choice>
  </mc:AlternateContent>
  <bookViews>
    <workbookView xWindow="0" yWindow="0" windowWidth="0" windowHeight="0"/>
  </bookViews>
  <sheets>
    <sheet name="Rekapitulace stavby" sheetId="1" r:id="rId1"/>
    <sheet name="01 - Vstup z ulice" sheetId="2" r:id="rId2"/>
    <sheet name="01.1 - Slaboproud - vstup..." sheetId="3" r:id="rId3"/>
    <sheet name="01.2 - Elektroinstalace -..." sheetId="4" r:id="rId4"/>
    <sheet name="ON.1 - Ostatní náklady" sheetId="5" r:id="rId5"/>
    <sheet name="VRN.1 - Vedlejší rozpočto..." sheetId="6" r:id="rId6"/>
    <sheet name="Pokyny pro vyplnění" sheetId="7" r:id="rId7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'01 - Vstup z ulice'!$C$112:$K$622</definedName>
    <definedName name="_xlnm.Print_Area" localSheetId="1">'01 - Vstup z ulice'!$C$4:$J$41,'01 - Vstup z ulice'!$C$47:$J$92,'01 - Vstup z ulice'!$C$98:$K$622</definedName>
    <definedName name="_xlnm.Print_Titles" localSheetId="1">'01 - Vstup z ulice'!$112:$112</definedName>
    <definedName name="_xlnm._FilterDatabase" localSheetId="2" hidden="1">'01.1 - Slaboproud - vstup...'!$C$94:$K$116</definedName>
    <definedName name="_xlnm.Print_Area" localSheetId="2">'01.1 - Slaboproud - vstup...'!$C$4:$J$43,'01.1 - Slaboproud - vstup...'!$C$49:$J$72,'01.1 - Slaboproud - vstup...'!$C$78:$K$116</definedName>
    <definedName name="_xlnm.Print_Titles" localSheetId="2">'01.1 - Slaboproud - vstup...'!$94:$94</definedName>
    <definedName name="_xlnm._FilterDatabase" localSheetId="3" hidden="1">'01.2 - Elektroinstalace -...'!$C$93:$K$157</definedName>
    <definedName name="_xlnm.Print_Area" localSheetId="3">'01.2 - Elektroinstalace -...'!$C$4:$J$43,'01.2 - Elektroinstalace -...'!$C$49:$J$71,'01.2 - Elektroinstalace -...'!$C$77:$K$157</definedName>
    <definedName name="_xlnm.Print_Titles" localSheetId="3">'01.2 - Elektroinstalace -...'!$93:$93</definedName>
    <definedName name="_xlnm._FilterDatabase" localSheetId="4" hidden="1">'ON.1 - Ostatní náklady'!$C$85:$K$102</definedName>
    <definedName name="_xlnm.Print_Area" localSheetId="4">'ON.1 - Ostatní náklady'!$C$4:$J$41,'ON.1 - Ostatní náklady'!$C$47:$J$65,'ON.1 - Ostatní náklady'!$C$71:$K$102</definedName>
    <definedName name="_xlnm.Print_Titles" localSheetId="4">'ON.1 - Ostatní náklady'!$85:$85</definedName>
    <definedName name="_xlnm._FilterDatabase" localSheetId="5" hidden="1">'VRN.1 - Vedlejší rozpočto...'!$C$85:$K$99</definedName>
    <definedName name="_xlnm.Print_Area" localSheetId="5">'VRN.1 - Vedlejší rozpočto...'!$C$4:$J$41,'VRN.1 - Vedlejší rozpočto...'!$C$47:$J$65,'VRN.1 - Vedlejší rozpočto...'!$C$71:$K$99</definedName>
    <definedName name="_xlnm.Print_Titles" localSheetId="5">'VRN.1 - Vedlejší rozpočto...'!$85:$85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9"/>
  <c r="J38"/>
  <c i="1" r="AY62"/>
  <c i="6" r="J37"/>
  <c i="1" r="AX62"/>
  <c i="6"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59"/>
  <c r="J19"/>
  <c r="J14"/>
  <c r="J56"/>
  <c r="E7"/>
  <c r="E74"/>
  <c i="5" r="J39"/>
  <c r="J38"/>
  <c i="1" r="AY61"/>
  <c i="5" r="J37"/>
  <c i="1" r="AX61"/>
  <c i="5"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56"/>
  <c r="E7"/>
  <c r="E74"/>
  <c i="4" r="J41"/>
  <c r="J40"/>
  <c i="1" r="AY59"/>
  <c i="4" r="J39"/>
  <c i="1" r="AX59"/>
  <c i="4"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J90"/>
  <c r="F90"/>
  <c r="F88"/>
  <c r="E86"/>
  <c r="J62"/>
  <c r="F62"/>
  <c r="F60"/>
  <c r="E58"/>
  <c r="J28"/>
  <c r="E28"/>
  <c r="J63"/>
  <c r="J27"/>
  <c r="J22"/>
  <c r="E22"/>
  <c r="F91"/>
  <c r="J21"/>
  <c r="J16"/>
  <c r="J88"/>
  <c r="E7"/>
  <c r="E80"/>
  <c i="3" r="J41"/>
  <c r="J40"/>
  <c i="1" r="AY58"/>
  <c i="3" r="J39"/>
  <c i="1" r="AX58"/>
  <c i="3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J91"/>
  <c r="F91"/>
  <c r="F89"/>
  <c r="E87"/>
  <c r="J62"/>
  <c r="F62"/>
  <c r="F60"/>
  <c r="E58"/>
  <c r="J28"/>
  <c r="E28"/>
  <c r="J63"/>
  <c r="J27"/>
  <c r="J22"/>
  <c r="E22"/>
  <c r="F63"/>
  <c r="J21"/>
  <c r="J16"/>
  <c r="J89"/>
  <c r="E7"/>
  <c r="E52"/>
  <c i="2" r="J39"/>
  <c r="J38"/>
  <c i="1" r="AY57"/>
  <c i="2" r="J37"/>
  <c i="1" r="AX57"/>
  <c i="2" r="BI619"/>
  <c r="BH619"/>
  <c r="BG619"/>
  <c r="BF619"/>
  <c r="T619"/>
  <c r="T618"/>
  <c r="T617"/>
  <c r="R619"/>
  <c r="R618"/>
  <c r="R617"/>
  <c r="P619"/>
  <c r="P618"/>
  <c r="P617"/>
  <c r="BI613"/>
  <c r="BH613"/>
  <c r="BG613"/>
  <c r="BF613"/>
  <c r="T613"/>
  <c r="R613"/>
  <c r="P613"/>
  <c r="BI607"/>
  <c r="BH607"/>
  <c r="BG607"/>
  <c r="BF607"/>
  <c r="T607"/>
  <c r="R607"/>
  <c r="P607"/>
  <c r="BI601"/>
  <c r="BH601"/>
  <c r="BG601"/>
  <c r="BF601"/>
  <c r="T601"/>
  <c r="R601"/>
  <c r="P601"/>
  <c r="BI595"/>
  <c r="BH595"/>
  <c r="BG595"/>
  <c r="BF595"/>
  <c r="T595"/>
  <c r="R595"/>
  <c r="P595"/>
  <c r="BI589"/>
  <c r="BH589"/>
  <c r="BG589"/>
  <c r="BF589"/>
  <c r="T589"/>
  <c r="R589"/>
  <c r="P589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0"/>
  <c r="BH560"/>
  <c r="BG560"/>
  <c r="BF560"/>
  <c r="T560"/>
  <c r="R560"/>
  <c r="P560"/>
  <c r="BI553"/>
  <c r="BH553"/>
  <c r="BG553"/>
  <c r="BF553"/>
  <c r="T553"/>
  <c r="R553"/>
  <c r="P553"/>
  <c r="BI546"/>
  <c r="BH546"/>
  <c r="BG546"/>
  <c r="BF546"/>
  <c r="T546"/>
  <c r="R546"/>
  <c r="P546"/>
  <c r="BI541"/>
  <c r="BH541"/>
  <c r="BG541"/>
  <c r="BF541"/>
  <c r="T541"/>
  <c r="R541"/>
  <c r="P541"/>
  <c r="BI534"/>
  <c r="BH534"/>
  <c r="BG534"/>
  <c r="BF534"/>
  <c r="T534"/>
  <c r="R534"/>
  <c r="P534"/>
  <c r="BI528"/>
  <c r="BH528"/>
  <c r="BG528"/>
  <c r="BF528"/>
  <c r="T528"/>
  <c r="R528"/>
  <c r="P528"/>
  <c r="BI521"/>
  <c r="BH521"/>
  <c r="BG521"/>
  <c r="BF521"/>
  <c r="T521"/>
  <c r="R521"/>
  <c r="P521"/>
  <c r="BI517"/>
  <c r="BH517"/>
  <c r="BG517"/>
  <c r="BF517"/>
  <c r="T517"/>
  <c r="R517"/>
  <c r="P517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4"/>
  <c r="BH484"/>
  <c r="BG484"/>
  <c r="BF484"/>
  <c r="T484"/>
  <c r="R484"/>
  <c r="P484"/>
  <c r="BI478"/>
  <c r="BH478"/>
  <c r="BG478"/>
  <c r="BF478"/>
  <c r="T478"/>
  <c r="R478"/>
  <c r="P478"/>
  <c r="BI473"/>
  <c r="BH473"/>
  <c r="BG473"/>
  <c r="BF473"/>
  <c r="T473"/>
  <c r="R473"/>
  <c r="P473"/>
  <c r="BI470"/>
  <c r="BH470"/>
  <c r="BG470"/>
  <c r="BF470"/>
  <c r="T470"/>
  <c r="R470"/>
  <c r="P470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T456"/>
  <c r="R457"/>
  <c r="R456"/>
  <c r="P457"/>
  <c r="P456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2"/>
  <c r="BH432"/>
  <c r="BG432"/>
  <c r="BF432"/>
  <c r="T432"/>
  <c r="T431"/>
  <c r="R432"/>
  <c r="R431"/>
  <c r="P432"/>
  <c r="P431"/>
  <c r="BI428"/>
  <c r="BH428"/>
  <c r="BG428"/>
  <c r="BF428"/>
  <c r="T428"/>
  <c r="R428"/>
  <c r="P428"/>
  <c r="BI421"/>
  <c r="BH421"/>
  <c r="BG421"/>
  <c r="BF421"/>
  <c r="T421"/>
  <c r="R421"/>
  <c r="P421"/>
  <c r="BI412"/>
  <c r="BH412"/>
  <c r="BG412"/>
  <c r="BF412"/>
  <c r="T412"/>
  <c r="T411"/>
  <c r="R412"/>
  <c r="R411"/>
  <c r="P412"/>
  <c r="P411"/>
  <c r="BI407"/>
  <c r="BH407"/>
  <c r="BG407"/>
  <c r="BF407"/>
  <c r="T407"/>
  <c r="R407"/>
  <c r="P407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6"/>
  <c r="BH386"/>
  <c r="BG386"/>
  <c r="BF386"/>
  <c r="T386"/>
  <c r="R386"/>
  <c r="P386"/>
  <c r="BI377"/>
  <c r="BH377"/>
  <c r="BG377"/>
  <c r="BF377"/>
  <c r="T377"/>
  <c r="R377"/>
  <c r="P377"/>
  <c r="BI372"/>
  <c r="BH372"/>
  <c r="BG372"/>
  <c r="BF372"/>
  <c r="T372"/>
  <c r="R372"/>
  <c r="P372"/>
  <c r="BI367"/>
  <c r="BH367"/>
  <c r="BG367"/>
  <c r="BF367"/>
  <c r="T367"/>
  <c r="R367"/>
  <c r="P367"/>
  <c r="BI360"/>
  <c r="BH360"/>
  <c r="BG360"/>
  <c r="BF360"/>
  <c r="T360"/>
  <c r="R360"/>
  <c r="P360"/>
  <c r="BI355"/>
  <c r="BH355"/>
  <c r="BG355"/>
  <c r="BF355"/>
  <c r="T355"/>
  <c r="R355"/>
  <c r="P355"/>
  <c r="BI348"/>
  <c r="BH348"/>
  <c r="BG348"/>
  <c r="BF348"/>
  <c r="T348"/>
  <c r="R348"/>
  <c r="P348"/>
  <c r="BI340"/>
  <c r="BH340"/>
  <c r="BG340"/>
  <c r="BF340"/>
  <c r="T340"/>
  <c r="T339"/>
  <c r="R340"/>
  <c r="R339"/>
  <c r="P340"/>
  <c r="P339"/>
  <c r="BI335"/>
  <c r="BH335"/>
  <c r="BG335"/>
  <c r="BF335"/>
  <c r="T335"/>
  <c r="T327"/>
  <c r="R335"/>
  <c r="R327"/>
  <c r="P335"/>
  <c r="P327"/>
  <c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R319"/>
  <c r="P319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298"/>
  <c r="BH298"/>
  <c r="BG298"/>
  <c r="BF298"/>
  <c r="T298"/>
  <c r="R298"/>
  <c r="P298"/>
  <c r="BI293"/>
  <c r="BH293"/>
  <c r="BG293"/>
  <c r="BF293"/>
  <c r="T293"/>
  <c r="R293"/>
  <c r="P293"/>
  <c r="BI287"/>
  <c r="BH287"/>
  <c r="BG287"/>
  <c r="BF287"/>
  <c r="T287"/>
  <c r="R287"/>
  <c r="P287"/>
  <c r="BI279"/>
  <c r="BH279"/>
  <c r="BG279"/>
  <c r="BF279"/>
  <c r="T279"/>
  <c r="T278"/>
  <c r="R279"/>
  <c r="R278"/>
  <c r="P279"/>
  <c r="P278"/>
  <c r="BI274"/>
  <c r="BH274"/>
  <c r="BG274"/>
  <c r="BF274"/>
  <c r="T274"/>
  <c r="R274"/>
  <c r="P274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7"/>
  <c r="BH167"/>
  <c r="BG167"/>
  <c r="BF167"/>
  <c r="T167"/>
  <c r="R167"/>
  <c r="P167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1"/>
  <c r="BH131"/>
  <c r="BG131"/>
  <c r="BF131"/>
  <c r="T131"/>
  <c r="R131"/>
  <c r="P131"/>
  <c r="BI125"/>
  <c r="BH125"/>
  <c r="BG125"/>
  <c r="BF125"/>
  <c r="T125"/>
  <c r="R125"/>
  <c r="P125"/>
  <c r="BI116"/>
  <c r="BH116"/>
  <c r="BG116"/>
  <c r="BF116"/>
  <c r="T116"/>
  <c r="R116"/>
  <c r="P116"/>
  <c r="J110"/>
  <c r="J109"/>
  <c r="F109"/>
  <c r="F107"/>
  <c r="E105"/>
  <c r="J59"/>
  <c r="J58"/>
  <c r="F58"/>
  <c r="F56"/>
  <c r="E54"/>
  <c r="J20"/>
  <c r="E20"/>
  <c r="F59"/>
  <c r="J19"/>
  <c r="J14"/>
  <c r="J107"/>
  <c r="E7"/>
  <c r="E50"/>
  <c i="1" r="L50"/>
  <c r="AM50"/>
  <c r="AM49"/>
  <c r="L49"/>
  <c r="AM47"/>
  <c r="L47"/>
  <c r="L45"/>
  <c r="L44"/>
  <c i="2" r="BK250"/>
  <c r="BK304"/>
  <c r="J607"/>
  <c i="3" r="J103"/>
  <c i="2" r="BK179"/>
  <c r="BK255"/>
  <c r="BK473"/>
  <c i="3" r="J116"/>
  <c i="4" r="J137"/>
  <c i="2" r="BK238"/>
  <c r="J457"/>
  <c r="BK613"/>
  <c i="4" r="J131"/>
  <c i="2" r="BK340"/>
  <c r="J589"/>
  <c r="J432"/>
  <c i="3" r="BK103"/>
  <c i="4" r="BK142"/>
  <c i="2" r="BK205"/>
  <c r="BK461"/>
  <c r="J287"/>
  <c i="3" r="BK113"/>
  <c i="2" r="BK583"/>
  <c r="J448"/>
  <c r="J521"/>
  <c r="BK601"/>
  <c i="3" r="BK112"/>
  <c i="2" r="BK442"/>
  <c r="J340"/>
  <c r="J348"/>
  <c r="J484"/>
  <c i="3" r="BK115"/>
  <c i="4" r="BK109"/>
  <c i="5" r="BK94"/>
  <c i="2" r="BK234"/>
  <c r="BK428"/>
  <c r="J541"/>
  <c i="3" r="BK114"/>
  <c i="6" r="BK94"/>
  <c i="1" r="AS60"/>
  <c i="2" r="J493"/>
  <c i="4" r="J125"/>
  <c i="6" r="J94"/>
  <c i="2" r="J412"/>
  <c r="BK574"/>
  <c r="J156"/>
  <c i="4" r="J97"/>
  <c i="2" r="J250"/>
  <c r="J595"/>
  <c r="BK201"/>
  <c i="3" r="J112"/>
  <c i="5" r="BK100"/>
  <c i="2" r="BK457"/>
  <c r="BK560"/>
  <c r="BK546"/>
  <c i="4" r="J114"/>
  <c i="2" r="BK213"/>
  <c r="J407"/>
  <c r="J255"/>
  <c i="4" r="BK111"/>
  <c i="2" r="BK156"/>
  <c r="J470"/>
  <c r="J308"/>
  <c i="3" r="BK106"/>
  <c i="6" r="BK91"/>
  <c i="2" r="J226"/>
  <c r="BK323"/>
  <c r="BK451"/>
  <c r="J440"/>
  <c i="4" r="J107"/>
  <c i="2" r="BK398"/>
  <c r="J574"/>
  <c r="J242"/>
  <c r="BK328"/>
  <c i="4" r="J121"/>
  <c i="2" r="BK116"/>
  <c i="1" r="AS56"/>
  <c i="4" r="BK97"/>
  <c i="2" r="BK528"/>
  <c r="J583"/>
  <c r="BK607"/>
  <c i="4" r="BK154"/>
  <c i="6" r="J88"/>
  <c i="2" r="J319"/>
  <c r="J213"/>
  <c r="J568"/>
  <c i="3" r="BK102"/>
  <c i="2" r="J501"/>
  <c r="BK355"/>
  <c r="J209"/>
  <c r="J238"/>
  <c i="3" r="BK105"/>
  <c i="6" r="J91"/>
  <c i="2" r="J192"/>
  <c r="J298"/>
  <c r="BK521"/>
  <c i="3" r="J107"/>
  <c i="2" r="BK261"/>
  <c r="BK319"/>
  <c r="BK619"/>
  <c r="J138"/>
  <c i="6" r="J93"/>
  <c i="2" r="J571"/>
  <c r="J175"/>
  <c r="J360"/>
  <c r="BK246"/>
  <c i="3" r="BK110"/>
  <c i="4" r="BK125"/>
  <c i="2" r="BK392"/>
  <c r="BK407"/>
  <c r="BK138"/>
  <c r="BK589"/>
  <c i="3" r="J104"/>
  <c i="4" r="J139"/>
  <c i="2" r="BK478"/>
  <c r="BK445"/>
  <c r="J179"/>
  <c r="J372"/>
  <c i="4" r="J109"/>
  <c i="2" r="J402"/>
  <c r="BK242"/>
  <c r="J312"/>
  <c i="3" r="J105"/>
  <c i="5" r="J97"/>
  <c i="2" r="BK465"/>
  <c r="BK279"/>
  <c r="J151"/>
  <c i="3" r="BK107"/>
  <c i="4" r="BK149"/>
  <c i="2" r="J222"/>
  <c r="J355"/>
  <c i="3" r="BK116"/>
  <c i="4" r="J103"/>
  <c i="2" r="BK360"/>
  <c r="J116"/>
  <c r="J473"/>
  <c r="J377"/>
  <c i="4" r="BK139"/>
  <c i="5" r="J91"/>
  <c i="2" r="BK595"/>
  <c r="J577"/>
  <c i="3" r="J114"/>
  <c i="4" r="BK135"/>
  <c i="2" r="BK151"/>
  <c r="BK209"/>
  <c r="BK192"/>
  <c r="BK580"/>
  <c i="4" r="J111"/>
  <c i="2" r="J498"/>
  <c r="J293"/>
  <c r="BK517"/>
  <c r="BK367"/>
  <c i="3" r="BK109"/>
  <c i="5" r="J94"/>
  <c i="2" r="BK308"/>
  <c r="J261"/>
  <c r="BK160"/>
  <c i="3" r="J99"/>
  <c i="6" r="BK93"/>
  <c i="2" r="BK501"/>
  <c r="J478"/>
  <c r="BK187"/>
  <c i="3" r="BK111"/>
  <c i="4" r="J118"/>
  <c i="2" r="J428"/>
  <c r="J465"/>
  <c r="BK274"/>
  <c i="3" r="J113"/>
  <c i="2" r="J335"/>
  <c r="BK222"/>
  <c r="J565"/>
  <c i="4" r="BK137"/>
  <c i="5" r="BK97"/>
  <c i="2" r="J323"/>
  <c r="J160"/>
  <c r="BK143"/>
  <c i="4" r="J135"/>
  <c i="2" r="J304"/>
  <c r="BK335"/>
  <c r="BK230"/>
  <c i="4" r="BK118"/>
  <c i="2" r="J268"/>
  <c r="BK504"/>
  <c r="J234"/>
  <c r="J619"/>
  <c i="4" r="BK107"/>
  <c i="2" r="BK534"/>
  <c r="J230"/>
  <c r="J167"/>
  <c i="3" r="J110"/>
  <c i="4" r="J149"/>
  <c i="2" r="BK571"/>
  <c r="BK183"/>
  <c r="J504"/>
  <c i="3" r="J106"/>
  <c i="4" r="J101"/>
  <c i="2" r="J125"/>
  <c r="J183"/>
  <c r="BK312"/>
  <c i="3" r="BK101"/>
  <c i="4" r="BK145"/>
  <c i="2" r="J546"/>
  <c r="J367"/>
  <c r="BK377"/>
  <c r="J187"/>
  <c i="4" r="J142"/>
  <c i="2" r="BK577"/>
  <c r="BK490"/>
  <c r="BK226"/>
  <c r="J147"/>
  <c i="4" r="BK103"/>
  <c i="2" r="J451"/>
  <c r="J534"/>
  <c r="BK131"/>
  <c i="3" r="J115"/>
  <c i="2" r="J445"/>
  <c r="J143"/>
  <c r="BK372"/>
  <c r="J528"/>
  <c i="4" r="BK156"/>
  <c i="2" r="BK421"/>
  <c r="J510"/>
  <c i="3" r="J102"/>
  <c i="5" r="BK91"/>
  <c i="2" r="BK498"/>
  <c r="BK175"/>
  <c i="4" r="J145"/>
  <c i="2" r="J246"/>
  <c r="J421"/>
  <c r="J205"/>
  <c i="3" r="BK100"/>
  <c i="5" r="J88"/>
  <c i="2" r="BK293"/>
  <c r="J392"/>
  <c r="BK510"/>
  <c i="4" r="J156"/>
  <c i="2" r="BK412"/>
  <c r="BK553"/>
  <c r="J398"/>
  <c r="J442"/>
  <c i="3" r="J100"/>
  <c i="5" r="BK88"/>
  <c i="2" r="J560"/>
  <c r="BK402"/>
  <c r="J613"/>
  <c i="3" r="J111"/>
  <c i="4" r="BK121"/>
  <c i="2" r="BK484"/>
  <c r="BK348"/>
  <c r="J386"/>
  <c i="3" r="J101"/>
  <c i="2" r="BK565"/>
  <c r="J328"/>
  <c r="J490"/>
  <c r="BK432"/>
  <c i="6" r="BK92"/>
  <c i="2" r="BK440"/>
  <c i="3" r="J109"/>
  <c i="2" r="BK217"/>
  <c r="J131"/>
  <c r="J395"/>
  <c r="BK197"/>
  <c i="4" r="BK131"/>
  <c i="2" r="BK568"/>
  <c r="J553"/>
  <c r="BK386"/>
  <c i="3" r="BK99"/>
  <c i="4" r="BK128"/>
  <c i="2" r="J580"/>
  <c r="BK541"/>
  <c r="J201"/>
  <c r="J274"/>
  <c i="4" r="J154"/>
  <c i="6" r="BK97"/>
  <c i="2" r="BK395"/>
  <c r="BK147"/>
  <c r="J507"/>
  <c r="BK287"/>
  <c i="4" r="BK101"/>
  <c i="6" r="J92"/>
  <c i="2" r="J217"/>
  <c r="BK448"/>
  <c r="BK298"/>
  <c i="4" r="BK114"/>
  <c i="6" r="J97"/>
  <c i="2" r="BK493"/>
  <c r="J461"/>
  <c r="J601"/>
  <c i="3" r="BK104"/>
  <c i="4" r="J152"/>
  <c i="2" r="J517"/>
  <c r="J197"/>
  <c r="BK268"/>
  <c i="5" r="J100"/>
  <c i="2" r="BK125"/>
  <c r="BK167"/>
  <c i="4" r="J128"/>
  <c i="6" r="BK88"/>
  <c i="2" r="BK507"/>
  <c r="J279"/>
  <c r="BK470"/>
  <c i="4" r="BK152"/>
  <c i="2" l="1" r="BK174"/>
  <c r="J174"/>
  <c r="J66"/>
  <c r="R254"/>
  <c r="T311"/>
  <c r="P401"/>
  <c r="R420"/>
  <c r="R509"/>
  <c r="P573"/>
  <c r="BK600"/>
  <c r="J600"/>
  <c r="J89"/>
  <c i="3" r="R108"/>
  <c i="2" r="P174"/>
  <c r="P115"/>
  <c r="P254"/>
  <c r="P311"/>
  <c r="BK401"/>
  <c r="J401"/>
  <c r="J75"/>
  <c r="BK420"/>
  <c r="J420"/>
  <c r="J77"/>
  <c r="BK509"/>
  <c r="J509"/>
  <c r="J85"/>
  <c r="R567"/>
  <c r="T582"/>
  <c i="3" r="P98"/>
  <c i="4" r="T96"/>
  <c i="2" r="R191"/>
  <c r="R311"/>
  <c r="T401"/>
  <c r="P420"/>
  <c r="T509"/>
  <c r="T567"/>
  <c r="P582"/>
  <c i="3" r="T98"/>
  <c i="4" r="BK113"/>
  <c r="J113"/>
  <c r="J70"/>
  <c i="5" r="R87"/>
  <c r="R86"/>
  <c i="2" r="T174"/>
  <c r="T115"/>
  <c r="T254"/>
  <c r="BK311"/>
  <c r="J311"/>
  <c r="J71"/>
  <c r="R401"/>
  <c r="T420"/>
  <c r="R460"/>
  <c r="BK472"/>
  <c r="J472"/>
  <c r="J83"/>
  <c r="T483"/>
  <c r="T573"/>
  <c r="P600"/>
  <c i="3" r="BK98"/>
  <c r="J98"/>
  <c r="J70"/>
  <c i="4" r="R113"/>
  <c i="5" r="P87"/>
  <c r="P86"/>
  <c i="1" r="AU61"/>
  <c i="2" r="P191"/>
  <c r="BK286"/>
  <c r="J286"/>
  <c r="J70"/>
  <c r="T347"/>
  <c r="BK439"/>
  <c r="J439"/>
  <c r="J79"/>
  <c r="P509"/>
  <c r="BK573"/>
  <c r="J573"/>
  <c r="J87"/>
  <c r="R600"/>
  <c i="3" r="R98"/>
  <c r="R97"/>
  <c r="R96"/>
  <c r="R95"/>
  <c i="4" r="T113"/>
  <c r="T95"/>
  <c r="T94"/>
  <c i="5" r="T87"/>
  <c r="T86"/>
  <c i="2" r="R174"/>
  <c r="R115"/>
  <c r="BK254"/>
  <c r="J254"/>
  <c r="J68"/>
  <c r="P286"/>
  <c r="P347"/>
  <c r="P439"/>
  <c r="BK460"/>
  <c r="J460"/>
  <c r="J82"/>
  <c r="T472"/>
  <c r="BK483"/>
  <c r="J483"/>
  <c r="J84"/>
  <c r="P567"/>
  <c r="R582"/>
  <c i="3" r="BK108"/>
  <c r="J108"/>
  <c r="J71"/>
  <c i="4" r="P113"/>
  <c i="2" r="T191"/>
  <c r="R286"/>
  <c r="R347"/>
  <c r="R439"/>
  <c r="P460"/>
  <c r="P472"/>
  <c r="P483"/>
  <c r="BK567"/>
  <c r="J567"/>
  <c r="J86"/>
  <c r="BK582"/>
  <c r="J582"/>
  <c r="J88"/>
  <c i="3" r="P108"/>
  <c i="4" r="R96"/>
  <c i="6" r="P87"/>
  <c r="P86"/>
  <c i="1" r="AU62"/>
  <c i="2" r="BK191"/>
  <c r="J191"/>
  <c r="J67"/>
  <c r="T286"/>
  <c r="BK347"/>
  <c r="J347"/>
  <c r="J74"/>
  <c r="T439"/>
  <c r="T460"/>
  <c r="R472"/>
  <c r="R483"/>
  <c r="R573"/>
  <c r="T600"/>
  <c i="3" r="T108"/>
  <c i="4" r="BK96"/>
  <c r="BK95"/>
  <c r="J95"/>
  <c r="J68"/>
  <c r="P96"/>
  <c i="5" r="BK87"/>
  <c r="J87"/>
  <c r="J64"/>
  <c i="6" r="BK87"/>
  <c r="J87"/>
  <c r="J64"/>
  <c r="R87"/>
  <c r="R86"/>
  <c r="T87"/>
  <c r="T86"/>
  <c i="2" r="BK115"/>
  <c r="BK114"/>
  <c r="BK327"/>
  <c r="J327"/>
  <c r="J72"/>
  <c r="BK431"/>
  <c r="J431"/>
  <c r="J78"/>
  <c r="BK456"/>
  <c r="J456"/>
  <c r="J80"/>
  <c r="BK618"/>
  <c r="J618"/>
  <c r="J91"/>
  <c r="BK278"/>
  <c r="J278"/>
  <c r="J69"/>
  <c r="BK339"/>
  <c r="J339"/>
  <c r="J73"/>
  <c r="BK411"/>
  <c r="J411"/>
  <c r="J76"/>
  <c i="6" r="E50"/>
  <c r="BE88"/>
  <c r="J80"/>
  <c i="5" r="BK86"/>
  <c r="J86"/>
  <c r="J63"/>
  <c i="6" r="BE91"/>
  <c r="BE93"/>
  <c r="BE94"/>
  <c r="F83"/>
  <c r="BE92"/>
  <c r="BE97"/>
  <c i="4" r="J96"/>
  <c r="J69"/>
  <c r="BK94"/>
  <c r="J94"/>
  <c i="5" r="BE97"/>
  <c r="F59"/>
  <c r="BE94"/>
  <c r="J80"/>
  <c r="E50"/>
  <c r="BE100"/>
  <c r="BE88"/>
  <c r="BE91"/>
  <c i="4" r="J60"/>
  <c r="BE145"/>
  <c r="BE101"/>
  <c r="BE131"/>
  <c r="BE135"/>
  <c r="BE149"/>
  <c r="BE152"/>
  <c i="3" r="BK97"/>
  <c r="J97"/>
  <c r="J69"/>
  <c i="4" r="F63"/>
  <c r="J91"/>
  <c r="BE109"/>
  <c r="BE154"/>
  <c r="BE156"/>
  <c r="BE114"/>
  <c r="BE118"/>
  <c r="BE121"/>
  <c r="E52"/>
  <c r="BE97"/>
  <c r="BE139"/>
  <c r="BE125"/>
  <c r="BE128"/>
  <c r="BE103"/>
  <c r="BE107"/>
  <c r="BE111"/>
  <c r="BE137"/>
  <c r="BE142"/>
  <c i="3" r="E81"/>
  <c r="BE106"/>
  <c r="BE109"/>
  <c i="2" r="J115"/>
  <c r="J65"/>
  <c i="3" r="BE105"/>
  <c r="BE114"/>
  <c i="2" r="J114"/>
  <c r="J64"/>
  <c i="3" r="J92"/>
  <c r="BE101"/>
  <c r="BE102"/>
  <c r="BE103"/>
  <c r="BE111"/>
  <c r="BE112"/>
  <c r="BE116"/>
  <c i="2" r="BK617"/>
  <c r="J617"/>
  <c r="J90"/>
  <c i="3" r="BE104"/>
  <c r="BE110"/>
  <c r="BE113"/>
  <c r="F92"/>
  <c r="BE99"/>
  <c r="J60"/>
  <c r="BE115"/>
  <c r="BE100"/>
  <c r="BE107"/>
  <c i="2" r="F110"/>
  <c r="BE179"/>
  <c r="BE217"/>
  <c r="BE222"/>
  <c r="BE226"/>
  <c r="BE234"/>
  <c r="BE238"/>
  <c r="BE348"/>
  <c r="BE355"/>
  <c r="BE360"/>
  <c r="BE386"/>
  <c r="BE407"/>
  <c r="BE412"/>
  <c r="BE421"/>
  <c r="BE473"/>
  <c r="BE498"/>
  <c r="BE501"/>
  <c r="BE601"/>
  <c r="BE607"/>
  <c r="BE613"/>
  <c r="BE619"/>
  <c r="J56"/>
  <c r="BE156"/>
  <c r="BE183"/>
  <c r="BE230"/>
  <c r="BE268"/>
  <c r="BE279"/>
  <c r="BE465"/>
  <c r="BE493"/>
  <c r="BE553"/>
  <c r="BE192"/>
  <c r="BE205"/>
  <c r="BE209"/>
  <c r="BE246"/>
  <c r="BE261"/>
  <c r="BE287"/>
  <c r="BE293"/>
  <c r="BE335"/>
  <c r="BE448"/>
  <c r="BE490"/>
  <c r="BE528"/>
  <c r="BE541"/>
  <c r="BE546"/>
  <c r="BE125"/>
  <c r="BE143"/>
  <c r="BE250"/>
  <c r="BE372"/>
  <c r="BE395"/>
  <c r="BE432"/>
  <c r="BE440"/>
  <c r="BE451"/>
  <c r="BE504"/>
  <c r="BE560"/>
  <c r="BE580"/>
  <c r="E101"/>
  <c r="BE197"/>
  <c r="BE201"/>
  <c r="BE213"/>
  <c r="BE242"/>
  <c r="BE274"/>
  <c r="BE312"/>
  <c r="BE328"/>
  <c r="BE340"/>
  <c r="BE428"/>
  <c r="BE507"/>
  <c r="BE565"/>
  <c r="BE568"/>
  <c r="BE571"/>
  <c r="BE577"/>
  <c r="BE583"/>
  <c r="BE151"/>
  <c r="BE187"/>
  <c r="BE304"/>
  <c r="BE308"/>
  <c r="BE323"/>
  <c r="BE367"/>
  <c r="BE442"/>
  <c r="BE484"/>
  <c r="BE521"/>
  <c r="BE574"/>
  <c r="BE589"/>
  <c r="BE147"/>
  <c r="BE160"/>
  <c r="BE167"/>
  <c r="BE377"/>
  <c r="BE392"/>
  <c r="BE402"/>
  <c r="BE457"/>
  <c r="BE461"/>
  <c r="BE470"/>
  <c r="BE510"/>
  <c r="BE116"/>
  <c r="BE131"/>
  <c r="BE138"/>
  <c r="BE175"/>
  <c r="BE255"/>
  <c r="BE298"/>
  <c r="BE319"/>
  <c r="BE398"/>
  <c r="BE445"/>
  <c r="BE478"/>
  <c r="BE517"/>
  <c r="BE534"/>
  <c r="BE595"/>
  <c i="4" r="F39"/>
  <c i="1" r="BB59"/>
  <c i="2" r="F37"/>
  <c i="1" r="BB57"/>
  <c i="6" r="F39"/>
  <c i="1" r="BD62"/>
  <c i="4" r="J38"/>
  <c i="1" r="AW59"/>
  <c i="2" r="F39"/>
  <c i="1" r="BD57"/>
  <c i="2" r="F36"/>
  <c i="1" r="BA57"/>
  <c i="3" r="F39"/>
  <c i="1" r="BB58"/>
  <c i="5" r="F37"/>
  <c i="1" r="BB61"/>
  <c i="2" r="J36"/>
  <c i="1" r="AW57"/>
  <c i="5" r="F38"/>
  <c i="1" r="BC61"/>
  <c i="4" r="F41"/>
  <c i="1" r="BD59"/>
  <c i="5" r="F36"/>
  <c i="1" r="BA61"/>
  <c i="5" r="F39"/>
  <c i="1" r="BD61"/>
  <c i="3" r="F41"/>
  <c i="1" r="BD58"/>
  <c i="4" r="J34"/>
  <c i="6" r="F36"/>
  <c i="1" r="BA62"/>
  <c i="3" r="J38"/>
  <c i="1" r="AW58"/>
  <c i="6" r="F38"/>
  <c i="1" r="BC62"/>
  <c i="5" r="J36"/>
  <c i="1" r="AW61"/>
  <c i="3" r="F40"/>
  <c i="1" r="BC58"/>
  <c r="AS55"/>
  <c r="AS54"/>
  <c i="3" r="F38"/>
  <c i="1" r="BA58"/>
  <c i="6" r="J36"/>
  <c i="1" r="AW62"/>
  <c i="2" r="F38"/>
  <c i="1" r="BC57"/>
  <c i="4" r="F38"/>
  <c i="1" r="BA59"/>
  <c i="6" r="F37"/>
  <c i="1" r="BB62"/>
  <c i="4" r="F40"/>
  <c i="1" r="BC59"/>
  <c i="2" l="1" r="R114"/>
  <c r="T114"/>
  <c r="P114"/>
  <c i="4" r="R95"/>
  <c r="R94"/>
  <c i="3" r="T97"/>
  <c r="T96"/>
  <c r="T95"/>
  <c r="P97"/>
  <c r="P96"/>
  <c r="P95"/>
  <c i="1" r="AU58"/>
  <c i="2" r="T459"/>
  <c r="T113"/>
  <c r="P459"/>
  <c r="P113"/>
  <c i="1" r="AU57"/>
  <c i="4" r="P95"/>
  <c r="P94"/>
  <c i="1" r="AU59"/>
  <c i="2" r="R459"/>
  <c r="R113"/>
  <c r="BK459"/>
  <c r="J459"/>
  <c r="J81"/>
  <c i="6" r="BK86"/>
  <c r="J86"/>
  <c i="1" r="AG59"/>
  <c i="4" r="J67"/>
  <c i="3" r="BK96"/>
  <c r="J96"/>
  <c r="J68"/>
  <c i="2" r="BK113"/>
  <c r="J113"/>
  <c i="1" r="BB56"/>
  <c r="BB55"/>
  <c i="3" r="F37"/>
  <c i="1" r="AZ58"/>
  <c i="6" r="J35"/>
  <c i="1" r="AV62"/>
  <c r="AT62"/>
  <c r="BA60"/>
  <c r="AW60"/>
  <c i="2" r="J32"/>
  <c i="1" r="AG57"/>
  <c r="BC60"/>
  <c r="AY60"/>
  <c i="6" r="F35"/>
  <c i="1" r="AZ62"/>
  <c i="5" r="F35"/>
  <c i="1" r="AZ61"/>
  <c i="6" r="J32"/>
  <c i="1" r="AG62"/>
  <c r="BD60"/>
  <c i="5" r="J35"/>
  <c i="1" r="AV61"/>
  <c r="AT61"/>
  <c r="BC56"/>
  <c r="AY56"/>
  <c i="3" r="J37"/>
  <c i="1" r="AV58"/>
  <c r="AT58"/>
  <c i="2" r="F35"/>
  <c i="1" r="AZ57"/>
  <c i="5" r="J32"/>
  <c i="1" r="AG61"/>
  <c i="4" r="F37"/>
  <c i="1" r="AZ59"/>
  <c r="BB60"/>
  <c r="AX60"/>
  <c r="BA56"/>
  <c r="AW56"/>
  <c i="2" r="J35"/>
  <c i="1" r="AV57"/>
  <c r="AT57"/>
  <c r="AU60"/>
  <c i="4" r="J37"/>
  <c i="1" r="AV59"/>
  <c r="AT59"/>
  <c r="AN59"/>
  <c r="BD56"/>
  <c r="BD55"/>
  <c i="6" l="1" r="J63"/>
  <c i="1" r="AN61"/>
  <c i="6" r="J41"/>
  <c i="5" r="J41"/>
  <c i="4" r="J43"/>
  <c i="3" r="BK95"/>
  <c r="J95"/>
  <c i="1" r="AN57"/>
  <c i="2" r="J63"/>
  <c r="J41"/>
  <c i="1" r="AN62"/>
  <c r="BD54"/>
  <c r="W33"/>
  <c r="AZ56"/>
  <c r="AV56"/>
  <c r="AT56"/>
  <c i="3" r="J34"/>
  <c i="1" r="AG58"/>
  <c r="AG56"/>
  <c r="AG55"/>
  <c r="AX56"/>
  <c r="BB54"/>
  <c r="AX54"/>
  <c r="BC55"/>
  <c r="BA55"/>
  <c r="AG60"/>
  <c r="AU56"/>
  <c r="AU55"/>
  <c r="AU54"/>
  <c r="AX55"/>
  <c r="AZ60"/>
  <c r="AV60"/>
  <c r="AT60"/>
  <c r="AN60"/>
  <c l="1" r="AN56"/>
  <c i="3" r="J43"/>
  <c i="1" r="AN58"/>
  <c i="3" r="J67"/>
  <c i="1" r="AG54"/>
  <c r="AK26"/>
  <c r="BC54"/>
  <c r="AY54"/>
  <c r="AW55"/>
  <c r="AZ55"/>
  <c r="AV55"/>
  <c r="AY55"/>
  <c r="BA54"/>
  <c r="AW54"/>
  <c r="AK30"/>
  <c r="W31"/>
  <c l="1" r="W32"/>
  <c r="AT55"/>
  <c r="AN55"/>
  <c r="W30"/>
  <c r="AZ54"/>
  <c r="AV54"/>
  <c r="AK29"/>
  <c r="AK35"/>
  <c l="1"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<sst xmlns="http://schemas.openxmlformats.org/spreadsheetml/2006/main">
  <si>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</si>
  <si>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</si>
  <si>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</si>
  <si>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</si>
  <si>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</si>
  <si>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{bd6fe34d-674e-41ab-b74b-e9e8f1216370}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</si>
  <si>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</si>
  <si>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</si>
  <si>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</si>
  <si>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</si>
  <si>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</si>
  <si>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</si>
  <si>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</si>
  <si>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</si>
  <si>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210817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</si>
  <si>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</si>
  <si>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</si>
  <si>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Bezbariérové vstupy PdF UP v Olomouci Žižkovo náměstí 5</t>
  </si>
  <si>
    <t>KSO:</t>
  </si>
  <si>
    <t>801 35 19</t>
  </si>
  <si>
    <t>CC-CZ:</t>
  </si>
  <si>
    <t>12631</t>
  </si>
  <si>
    <t>Místo:</t>
  </si>
  <si>
    <t>Olomouc</t>
  </si>
  <si>
    <t>Datum:</t>
  </si>
  <si>
    <t>16. 8. 2021</t>
  </si>
  <si>
    <t>CZ-CPV:</t>
  </si>
  <si>
    <t>45000000-7</t>
  </si>
  <si>
    <t>CZ-CPA:</t>
  </si>
  <si>
    <t>41.00.28</t>
  </si>
  <si>
    <t>Zadavatel:</t>
  </si>
  <si>
    <t>IČ:</t>
  </si>
  <si>
    <t/>
  </si>
  <si>
    <t>ÚP Olomouc, Křížkovského 511/8, Olomouc</t>
  </si>
  <si>
    <t>DIČ:</t>
  </si>
  <si>
    <t>Uchazeč:</t>
  </si>
  <si>
    <t>Vyplň údaj</t>
  </si>
  <si>
    <t>Projektant:</t>
  </si>
  <si>
    <t>Atelier A, Ul.8.května 16, Olomouc</t>
  </si>
  <si>
    <t>True</t>
  </si>
  <si>
    <t>Zpracovatel:</t>
  </si>
  <si>
    <t>Kucek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</si>
  <si>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</si>
  <si>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</si>
  <si>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</si>
  <si>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</si>
  <si>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</si>
  <si>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</si>
  <si>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</si>
  <si>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</si>
  <si>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</si>
  <si>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</si>
  <si>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</si>
  <si>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</si>
  <si>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</si>
  <si>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</si>
  <si>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</si>
  <si>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</si>
  <si>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</si>
  <si>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</si>
  <si>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</si>
  <si>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</si>
  <si>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</si>
  <si>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</si>
  <si>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</si>
  <si>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</si>
  <si>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</si>
  <si>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</si>
  <si>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</si>
  <si>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</si>
  <si>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</si>
  <si>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</si>
  <si>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</si>
  <si>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</si>
  <si>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</si>
  <si>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</si>
  <si>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</si>
  <si>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</si>
  <si>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</si>
  <si>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</si>
  <si>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</si>
  <si>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</si>
  <si>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</si>
  <si>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</si>
  <si>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</si>
  <si>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{f3405305-8669-4f54-8a8f-11f797b11f09}</t>
  </si>
  <si>
    <t>2</t>
  </si>
  <si>
    <t>Vstup z ulice</t>
  </si>
  <si>
    <t>Soupis</t>
  </si>
  <si>
    <t>{d4ea3111-a69d-4495-a9bd-db8cbbd9526e}</t>
  </si>
  <si>
    <t>/</t>
  </si>
  <si>
    <t>3</t>
  </si>
  <si>
    <t>###NOINSERT###</t>
  </si>
  <si>
    <t>01.1</t>
  </si>
  <si>
    <t>Slaboproud - vstup z ulice</t>
  </si>
  <si>
    <t>{5f7869b0-3c47-471d-9c17-6ceb296de8ed}</t>
  </si>
  <si>
    <t>01.2</t>
  </si>
  <si>
    <t>Elektroinstalace - vstup z ulice</t>
  </si>
  <si>
    <t>{c0022ee3-8c20-4d91-b104-443d31cb96a2}</t>
  </si>
  <si>
    <t>VON</t>
  </si>
  <si>
    <t>Vedlejší a ostatní náklady</t>
  </si>
  <si>
    <t>{9786684c-bc0e-4f20-81c9-18c6a87cbb88}</t>
  </si>
  <si>
    <t>ON.1</t>
  </si>
  <si>
    <t>Ostatní náklady</t>
  </si>
  <si>
    <t>{77590bd6-e81b-4c99-8ed2-eedeb06e8dd1}</t>
  </si>
  <si>
    <t>VRN.1</t>
  </si>
  <si>
    <t>Vedlejší rozpočtové náklady</t>
  </si>
  <si>
    <t>{92fe04bd-ff98-437b-a060-c3025744ab60}</t>
  </si>
  <si>
    <t>KRYCÍ LIST SOUPISU PRACÍ</t>
  </si>
  <si>
    <t>Objekt:</t>
  </si>
  <si>
    <t>01 - Bezbariérové vstupy PdF UP v Olomouci Žižkovo náměstí 5</t>
  </si>
  <si>
    <t>Soupis:</t>
  </si>
  <si>
    <t>01 - Vstup z ulice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</si>
  <si>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</si>
  <si>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</si>
  <si>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</si>
  <si>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</si>
  <si>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</si>
  <si>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</si>
  <si>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</si>
  <si>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</si>
  <si>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18 - Zemní práce - povrchové úpravy terénu</t>
  </si>
  <si>
    <t xml:space="preserve">    27 - Zakládání - základy</t>
  </si>
  <si>
    <t xml:space="preserve">    3 - Svislé a kompletní konstrukce</t>
  </si>
  <si>
    <t xml:space="preserve">    43 - Schodišťové konstrukce a rampy</t>
  </si>
  <si>
    <t xml:space="preserve">    5 - Komunikace pozemní</t>
  </si>
  <si>
    <t xml:space="preserve">    59 - Kryty pozemních komunikací, letišť a ploch dlážděné</t>
  </si>
  <si>
    <t xml:space="preserve">    62 - Úprava povrchů vnějších</t>
  </si>
  <si>
    <t xml:space="preserve">    9 - Ostatní konstrukce a práce-bourání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</si>
  <si>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</si>
  <si>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</si>
  <si>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</si>
  <si>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</si>
  <si>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</si>
  <si>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</si>
  <si>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</si>
  <si>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</si>
  <si>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</si>
  <si>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</si>
  <si>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</si>
  <si>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</si>
  <si>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782 - Dokončovací práce - obklady z kamene</t>
  </si>
  <si>
    <t xml:space="preserve">    783 - Dokončovací práce - nátěry</t>
  </si>
  <si>
    <t xml:space="preserve">    784 - Dokončovací práce - malby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</si>
  <si>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</si>
  <si>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</si>
  <si>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</si>
  <si>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</si>
  <si>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</si>
  <si>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</si>
  <si>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</si>
  <si>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</si>
  <si>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</si>
  <si>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</si>
  <si>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</si>
  <si>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</si>
  <si>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</si>
  <si>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</si>
  <si>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</si>
  <si>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</si>
  <si>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</si>
  <si>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</si>
  <si>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</si>
  <si>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</si>
  <si>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</si>
  <si>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nezapažených jam a zářezů strojně s urovnáním dna do předepsaného profilu a spádu v hornině třídy těžitelnosti I skupiny 3 přes 20 do 50 m3</t>
  </si>
  <si>
    <t>m3</t>
  </si>
  <si>
    <t>CS ÚRS 2021 02</t>
  </si>
  <si>
    <t>4</t>
  </si>
  <si>
    <t>1356133832</t>
  </si>
  <si>
    <t>Online PSC</t>
  </si>
  <si>
    <t>https://podminky.urs.cz/item/CS_URS_2021_02/131251102</t>
  </si>
  <si>
    <t>VV</t>
  </si>
  <si>
    <t>"v.č.03, viz tabulka skladby podlah ozn. B1</t>
  </si>
  <si>
    <t>42*(0,501-0,2)</t>
  </si>
  <si>
    <t>"skladba - B2</t>
  </si>
  <si>
    <t>10*(0,421-0,2)</t>
  </si>
  <si>
    <t>"v.č.03 - viz. tabulka - ostatní práceozn. Pv/01</t>
  </si>
  <si>
    <t>(7+19)*0,145</t>
  </si>
  <si>
    <t>Součet</t>
  </si>
  <si>
    <t>132212111</t>
  </si>
  <si>
    <t>Hloubení rýh šířky do 800 mm ručně zapažených i nezapažených, s urovnáním dna do předepsaného profilu a spádu v hornině třídy těžitelnosti I skupiny 3 soudržných</t>
  </si>
  <si>
    <t>-2001185169</t>
  </si>
  <si>
    <t>https://podminky.urs.cz/item/CS_URS_2021_02/132212111</t>
  </si>
  <si>
    <t>"v.č.01,04</t>
  </si>
  <si>
    <t>4,1*0,4*(4,88-3,98)*2</t>
  </si>
  <si>
    <t>1*0,4*(4,88-3,98)*3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</si>
  <si>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</si>
  <si>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</si>
  <si>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2024189662</t>
  </si>
  <si>
    <t>https://podminky.urs.cz/item/CS_URS_2021_02/162751117</t>
  </si>
  <si>
    <t>"dovoz ornice pro ohumusení</t>
  </si>
  <si>
    <t>25*0,28</t>
  </si>
  <si>
    <t>"odvoz výkopku</t>
  </si>
  <si>
    <t>18,622+4,032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</si>
  <si>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</si>
  <si>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</si>
  <si>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-1875777620</t>
  </si>
  <si>
    <t>https://podminky.urs.cz/item/CS_URS_2021_02/162751119</t>
  </si>
  <si>
    <t>"viz vodor př. do 10 km</t>
  </si>
  <si>
    <t>(17-10)*29,654</t>
  </si>
  <si>
    <t>5</t>
  </si>
  <si>
    <t>167151101</t>
  </si>
  <si>
    <t>Nakládání, skládání a překládání neulehlého výkopku nebo sypaniny strojně nakládání, množství do 100 m3, z horniny třídy těžitelnosti I, skupiny 1 až 3</t>
  </si>
  <si>
    <t>348782773</t>
  </si>
  <si>
    <t>https://podminky.urs.cz/item/CS_URS_2021_02/167151101</t>
  </si>
  <si>
    <t xml:space="preserve">"viz tabulka - ostatní plochy ozn. C1 - ornice k  ohumusení</t>
  </si>
  <si>
    <t>6</t>
  </si>
  <si>
    <t>M</t>
  </si>
  <si>
    <t>10364101</t>
  </si>
  <si>
    <t xml:space="preserve">zemina pro terénní úpravy -  ornice</t>
  </si>
  <si>
    <t>t</t>
  </si>
  <si>
    <t>8</t>
  </si>
  <si>
    <t>248740958</t>
  </si>
  <si>
    <t>https://podminky.urs.cz/item/CS_URS_2021_02/10364101</t>
  </si>
  <si>
    <t>25*0,28*2,0</t>
  </si>
  <si>
    <t>7</t>
  </si>
  <si>
    <t>174111101</t>
  </si>
  <si>
    <t>Zásyp sypaninou z jakékoliv horniny ručně s uložením výkopku ve vrstvách se zhutněním jam, šachet, rýh nebo kolem objektů v těchto vykopávkách</t>
  </si>
  <si>
    <t>-1280015908</t>
  </si>
  <si>
    <t>https://podminky.urs.cz/item/CS_URS_2021_02/174111101</t>
  </si>
  <si>
    <t>"v.č.01,04 - pod schodištěm</t>
  </si>
  <si>
    <t>(0,2+1,0)*0,5*1,7*1,0+1*1,2*1,335</t>
  </si>
  <si>
    <t>58333674</t>
  </si>
  <si>
    <t>kamenivo těžené hrubé frakce 16/32</t>
  </si>
  <si>
    <t>1684902671</t>
  </si>
  <si>
    <t>https://podminky.urs.cz/item/CS_URS_2021_02/58333674</t>
  </si>
  <si>
    <t>"viz zásyp</t>
  </si>
  <si>
    <t>2,622*2,0</t>
  </si>
  <si>
    <t>9</t>
  </si>
  <si>
    <t>181951112</t>
  </si>
  <si>
    <t>Úprava pláně vyrovnáním výškových rozdílů strojně v hornině třídy těžitelnosti I, skupiny 1 až 3 se zhutněním</t>
  </si>
  <si>
    <t>m2</t>
  </si>
  <si>
    <t>385029700</t>
  </si>
  <si>
    <t>https://podminky.urs.cz/item/CS_URS_2021_02/181951112</t>
  </si>
  <si>
    <t>"v.č.03, viz tabulka skladby podlah ozn. B2</t>
  </si>
  <si>
    <t>10</t>
  </si>
  <si>
    <t>"skladba B1</t>
  </si>
  <si>
    <t>42</t>
  </si>
  <si>
    <t>171201221</t>
  </si>
  <si>
    <t>Poplatek za uložení stavebního odpadu na skládce (skládkovné) zeminy a kamení zatříděného do Katalogu odpadů pod kódem 17 05 04</t>
  </si>
  <si>
    <t>-786962722</t>
  </si>
  <si>
    <t>https://podminky.urs.cz/item/CS_URS_2021_02/171201221</t>
  </si>
  <si>
    <t>(18,622+4,032)*2,0</t>
  </si>
  <si>
    <t>11</t>
  </si>
  <si>
    <t>Zemní práce - přípravné a přidružené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</si>
  <si>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</si>
  <si>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</si>
  <si>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239724799</t>
  </si>
  <si>
    <t>https://podminky.urs.cz/item/CS_URS_2021_02/113106132</t>
  </si>
  <si>
    <t>7+19</t>
  </si>
  <si>
    <t>12</t>
  </si>
  <si>
    <t>113107330</t>
  </si>
  <si>
    <t>Odstranění podkladů nebo krytů strojně plochy jednotlivě do 50 m2 s přemístěním hmot na skládku na vzdálenost do 3 m nebo s naložením na dopravní prostředek z betonu prostého, o tl. vrstvy do 100 mm</t>
  </si>
  <si>
    <t>749291058</t>
  </si>
  <si>
    <t>https://podminky.urs.cz/item/CS_URS_2021_02/113107330</t>
  </si>
  <si>
    <t>19</t>
  </si>
  <si>
    <t>13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</si>
  <si>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</si>
  <si>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</si>
  <si>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-177835249</t>
  </si>
  <si>
    <t>https://podminky.urs.cz/item/CS_URS_2021_02/113107322</t>
  </si>
  <si>
    <t>14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</si>
  <si>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</si>
  <si>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</si>
  <si>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</si>
  <si>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-2053755298</t>
  </si>
  <si>
    <t>https://podminky.urs.cz/item/CS_URS_2021_02/113202111</t>
  </si>
  <si>
    <t>24</t>
  </si>
  <si>
    <t>18</t>
  </si>
  <si>
    <t>Zemní práce - povrchové úpravy terénu</t>
  </si>
  <si>
    <t>111211101</t>
  </si>
  <si>
    <t>Odstranění křovin a stromů s odstraněním kořenů ručně průměru kmene do 100 mm jakékoliv plochy v rovině nebo ve svahu o sklonu do 1:5</t>
  </si>
  <si>
    <t>-833263774</t>
  </si>
  <si>
    <t>https://podminky.urs.cz/item/CS_URS_2021_02/111211101</t>
  </si>
  <si>
    <t xml:space="preserve">"v.č.03 - </t>
  </si>
  <si>
    <t>"viz tabulka - ostatní plochy ozn. C1</t>
  </si>
  <si>
    <t>25</t>
  </si>
  <si>
    <t>16</t>
  </si>
  <si>
    <t>162301501</t>
  </si>
  <si>
    <t>Vodorovné přemístění smýcených křovin do průměru kmene 100 mm na vzdálenost do 5 000 m</t>
  </si>
  <si>
    <t>1242430330</t>
  </si>
  <si>
    <t>https://podminky.urs.cz/item/CS_URS_2021_02/162301501</t>
  </si>
  <si>
    <t>"viz odstranění křovin</t>
  </si>
  <si>
    <t>17</t>
  </si>
  <si>
    <t>162301981</t>
  </si>
  <si>
    <t>Vodorovné přemístění smýcených křovin Příplatek k ceně za každých dalších i započatých 1 000 m</t>
  </si>
  <si>
    <t>-317820729</t>
  </si>
  <si>
    <t>https://podminky.urs.cz/item/CS_URS_2021_02/162301981</t>
  </si>
  <si>
    <t>25*(17-5)</t>
  </si>
  <si>
    <t>121151105</t>
  </si>
  <si>
    <t>Sejmutí ornice strojně při souvislé ploše do 100 m2, tl. vrstvy přes 250 do 300 mm</t>
  </si>
  <si>
    <t>2100301917</t>
  </si>
  <si>
    <t>https://podminky.urs.cz/item/CS_URS_2021_02/121151105</t>
  </si>
  <si>
    <t>181111123</t>
  </si>
  <si>
    <t>Plošná úprava terénu v zemině skupiny 1 až 4 s urovnáním povrchu bez doplnění ornice souvislé plochy do 500 m2 při nerovnostech terénu přes 100 do 150 mm na svahu přes 1:2 do 1:1</t>
  </si>
  <si>
    <t>-21670971</t>
  </si>
  <si>
    <t>https://podminky.urs.cz/item/CS_URS_2021_02/181111123</t>
  </si>
  <si>
    <t>20</t>
  </si>
  <si>
    <t>181411141</t>
  </si>
  <si>
    <t>Založení trávníku na půdě předem připravené plochy do 1000 m2 výsevem včetně utažení parterového v rovině nebo na svahu do 1:5</t>
  </si>
  <si>
    <t>-1920316018</t>
  </si>
  <si>
    <t>https://podminky.urs.cz/item/CS_URS_2021_02/181411141</t>
  </si>
  <si>
    <t>00572420</t>
  </si>
  <si>
    <t>osivo směs travní parková okrasná</t>
  </si>
  <si>
    <t>kg</t>
  </si>
  <si>
    <t>-1716966121</t>
  </si>
  <si>
    <t>https://podminky.urs.cz/item/CS_URS_2021_02/00572420</t>
  </si>
  <si>
    <t>"viz založení trávníku</t>
  </si>
  <si>
    <t>25*0,03</t>
  </si>
  <si>
    <t>22</t>
  </si>
  <si>
    <t>183205111</t>
  </si>
  <si>
    <t>Založení záhonu pro výsadbu rostlin v rovině nebo na svahu do 1:5 v zemině tř. 1 až 2</t>
  </si>
  <si>
    <t>-749116106</t>
  </si>
  <si>
    <t>https://podminky.urs.cz/item/CS_URS_2021_02/183205111</t>
  </si>
  <si>
    <t>23</t>
  </si>
  <si>
    <t>183403114</t>
  </si>
  <si>
    <t>Obdělání půdy kultivátorováním v rovině nebo na svahu do 1:5</t>
  </si>
  <si>
    <t>724190803</t>
  </si>
  <si>
    <t>https://podminky.urs.cz/item/CS_URS_2021_02/183403114</t>
  </si>
  <si>
    <t>183403153</t>
  </si>
  <si>
    <t>Obdělání půdy hrabáním v rovině nebo na svahu do 1:5</t>
  </si>
  <si>
    <t>-1367490476</t>
  </si>
  <si>
    <t>https://podminky.urs.cz/item/CS_URS_2021_02/183403153</t>
  </si>
  <si>
    <t>183403161</t>
  </si>
  <si>
    <t>Obdělání půdy válením v rovině nebo na svahu do 1:5</t>
  </si>
  <si>
    <t>1043472398</t>
  </si>
  <si>
    <t>https://podminky.urs.cz/item/CS_URS_2021_02/183403161</t>
  </si>
  <si>
    <t>26</t>
  </si>
  <si>
    <t>184802111</t>
  </si>
  <si>
    <t>Chemické odplevelení půdy před založením kultury, trávníku nebo zpevněných ploch o výměře jednotlivě přes 20 m2 v rovině nebo na svahu do 1:5 postřikem na široko</t>
  </si>
  <si>
    <t>809434260</t>
  </si>
  <si>
    <t>https://podminky.urs.cz/item/CS_URS_2021_02/184802111</t>
  </si>
  <si>
    <t>27</t>
  </si>
  <si>
    <t>184802611</t>
  </si>
  <si>
    <t>Chemické odplevelení po založení kultury v rovině nebo na svahu do 1:5 postřikem na široko</t>
  </si>
  <si>
    <t>-2119352827</t>
  </si>
  <si>
    <t>https://podminky.urs.cz/item/CS_URS_2021_02/184802611</t>
  </si>
  <si>
    <t>28</t>
  </si>
  <si>
    <t>185803111</t>
  </si>
  <si>
    <t>Ošetření trávníku jednorázové v rovině nebo na svahu do 1:5</t>
  </si>
  <si>
    <t>669258365</t>
  </si>
  <si>
    <t>https://podminky.urs.cz/item/CS_URS_2021_02/185803111</t>
  </si>
  <si>
    <t>29</t>
  </si>
  <si>
    <t>181351005</t>
  </si>
  <si>
    <t>Rozprostření a urovnání ornice v rovině nebo ve svahu sklonu do 1:5 strojně při souvislé ploše do 100 m2, tl. vrstvy přes 250 do 300 mm</t>
  </si>
  <si>
    <t>863252126</t>
  </si>
  <si>
    <t>https://podminky.urs.cz/item/CS_URS_2021_02/181351005</t>
  </si>
  <si>
    <t>Zakládání - základy</t>
  </si>
  <si>
    <t>30</t>
  </si>
  <si>
    <t>271572211</t>
  </si>
  <si>
    <t>Podsyp pod základové konstrukce se zhutněním a urovnáním povrchu ze štěrkopísku netříděného</t>
  </si>
  <si>
    <t>332575510</t>
  </si>
  <si>
    <t>https://podminky.urs.cz/item/CS_URS_2021_02/271572211</t>
  </si>
  <si>
    <t>4,1*0,4*0,1*2</t>
  </si>
  <si>
    <t>1*0,4*0,1*3</t>
  </si>
  <si>
    <t>31</t>
  </si>
  <si>
    <t>274313711</t>
  </si>
  <si>
    <t>Základy z betonu prostého pasy betonu kamenem neprokládaného tř. C 20/25</t>
  </si>
  <si>
    <t>1307036150</t>
  </si>
  <si>
    <t>https://podminky.urs.cz/item/CS_URS_2021_02/274313711</t>
  </si>
  <si>
    <t>4,1*0,4*0,98*2</t>
  </si>
  <si>
    <t>1*0,4*0,98*3</t>
  </si>
  <si>
    <t>1,0*0,4*(1,335-0,2)*2</t>
  </si>
  <si>
    <t>32</t>
  </si>
  <si>
    <t>274351121</t>
  </si>
  <si>
    <t>Bednění základů pasů rovné zřízení</t>
  </si>
  <si>
    <t>1031011425</t>
  </si>
  <si>
    <t>https://podminky.urs.cz/item/CS_URS_2021_02/274351121</t>
  </si>
  <si>
    <t>(4,1*2+1,8)*0,195+(1,0+1,7)*2*0,195+(1,2+1,0)*2*0,195</t>
  </si>
  <si>
    <t>1,7*1,135*0,5*2+1*1,135+(1+1,2)*2*1,135</t>
  </si>
  <si>
    <t>33</t>
  </si>
  <si>
    <t>274351122</t>
  </si>
  <si>
    <t>Bednění základů pasů rovné odstranění</t>
  </si>
  <si>
    <t>-1815786480</t>
  </si>
  <si>
    <t>https://podminky.urs.cz/item/CS_URS_2021_02/274351122</t>
  </si>
  <si>
    <t>"viz zřízení</t>
  </si>
  <si>
    <t>11,92</t>
  </si>
  <si>
    <t>Svislé a kompletní konstrukce</t>
  </si>
  <si>
    <t>34</t>
  </si>
  <si>
    <t>319201321</t>
  </si>
  <si>
    <t>Vyrovnání nerovného povrchu vnitřního i vnějšího zdiva bez odsekání vadných cihel, maltou (s dodáním hmot) tl. do 30 mm</t>
  </si>
  <si>
    <t>-1093946322</t>
  </si>
  <si>
    <t>https://podminky.urs.cz/item/CS_URS_2021_02/319201321</t>
  </si>
  <si>
    <t>"v.č.01,04 - plocha po odbourání stáv. schodiště</t>
  </si>
  <si>
    <t>3*1,535</t>
  </si>
  <si>
    <t>"zdivo u podkladních vrstev dlažby</t>
  </si>
  <si>
    <t>(1,0+9,95+0,1+4,11+5)*0,5</t>
  </si>
  <si>
    <t>43</t>
  </si>
  <si>
    <t>Schodišťové konstrukce a rampy</t>
  </si>
  <si>
    <t>35</t>
  </si>
  <si>
    <t>430321616</t>
  </si>
  <si>
    <t>Schodišťové konstrukce a rampy z betonu železového (bez výztuže) stupně, schodnice, ramena, podesty s nosníky tř. C 30/37</t>
  </si>
  <si>
    <t>-1071567628</t>
  </si>
  <si>
    <t>https://podminky.urs.cz/item/CS_URS_2021_02/430321616</t>
  </si>
  <si>
    <t>2,1*1,135*0,5*0,4*2+2*0,4*1,135*2</t>
  </si>
  <si>
    <t>1,8*2,8*0,3-(0,185*0,3*0,5*1,8*7)+1,8*2,0*0,2</t>
  </si>
  <si>
    <t>36</t>
  </si>
  <si>
    <t>430362021</t>
  </si>
  <si>
    <t>Výztuž schodišťových konstrukcí a ramp stupňů, schodnic, ramen, podest s nosníky ze svařovaných sítí z drátů typu KARI</t>
  </si>
  <si>
    <t>1989657867</t>
  </si>
  <si>
    <t>https://podminky.urs.cz/item/CS_URS_2021_02/430362021</t>
  </si>
  <si>
    <t>(1,8*2,8+1,8*2,0)*0,004335</t>
  </si>
  <si>
    <t>37</t>
  </si>
  <si>
    <t>431351121</t>
  </si>
  <si>
    <t>Bednění podest, podstupňových desek a ramp včetně podpěrné konstrukce výšky do 4 m půdorysně přímočarých zřízení</t>
  </si>
  <si>
    <t>-2018203904</t>
  </si>
  <si>
    <t>https://podminky.urs.cz/item/CS_URS_2021_02/431351121</t>
  </si>
  <si>
    <t>2,1*(0,2+1,335)*0,5*2+2*1,335*2</t>
  </si>
  <si>
    <t>(0,185+0,3)*1,8*8</t>
  </si>
  <si>
    <t>38</t>
  </si>
  <si>
    <t>431351122</t>
  </si>
  <si>
    <t>Bednění podest, podstupňových desek a ramp včetně podpěrné konstrukce výšky do 4 m půdorysně přímočarých odstranění</t>
  </si>
  <si>
    <t>-1175346872</t>
  </si>
  <si>
    <t>https://podminky.urs.cz/item/CS_URS_2021_02/431351122</t>
  </si>
  <si>
    <t>"viz.zřízení bednění</t>
  </si>
  <si>
    <t>15,548</t>
  </si>
  <si>
    <t>39</t>
  </si>
  <si>
    <t>430R90091</t>
  </si>
  <si>
    <t>Bednění podest schodišť a ramp přímočarých v do 4 m Příplatek k cenám za pohledový beton</t>
  </si>
  <si>
    <t>-726957669</t>
  </si>
  <si>
    <t>"viz bednění podest</t>
  </si>
  <si>
    <t>Komunikace pozemní</t>
  </si>
  <si>
    <t>40</t>
  </si>
  <si>
    <t>564811111</t>
  </si>
  <si>
    <t>Podklad ze štěrkodrti ŠD s rozprostřením a zhutněním, po zhutnění tl. 50 mm</t>
  </si>
  <si>
    <t>-585152133</t>
  </si>
  <si>
    <t>https://podminky.urs.cz/item/CS_URS_2021_02/564811111</t>
  </si>
  <si>
    <t>41</t>
  </si>
  <si>
    <t>564972121</t>
  </si>
  <si>
    <t>Podklad z mechanicky zpevněného kameniva MZK (minerální beton) s rozprostřením a s hutněním, po zhutnění tl. 300 mm</t>
  </si>
  <si>
    <t>1572733208</t>
  </si>
  <si>
    <t>https://podminky.urs.cz/item/CS_URS_2021_02/564972121</t>
  </si>
  <si>
    <t>564952115</t>
  </si>
  <si>
    <t>Podklad z mechanicky zpevněného kameniva MZK (minerální beton) s rozprostřením a s hutněním, po zhutnění tl. 190 mm</t>
  </si>
  <si>
    <t>-59272891</t>
  </si>
  <si>
    <t>https://podminky.urs.cz/item/CS_URS_2021_02/564952115</t>
  </si>
  <si>
    <t>42*2</t>
  </si>
  <si>
    <t>59</t>
  </si>
  <si>
    <t>Kryty pozemních komunikací, letišť a ploch dlážděné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</si>
  <si>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</si>
  <si>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</si>
  <si>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-2075469117</t>
  </si>
  <si>
    <t>https://podminky.urs.cz/item/CS_URS_2021_02/596811220</t>
  </si>
  <si>
    <t>44</t>
  </si>
  <si>
    <t>592R6007</t>
  </si>
  <si>
    <t xml:space="preserve">dlažba pevnostní vibrolisovaná dvouvrstvá betonová  400x400x40mm - specifikace viz projekt</t>
  </si>
  <si>
    <t>1139180508</t>
  </si>
  <si>
    <t>"viz kladení</t>
  </si>
  <si>
    <t>52</t>
  </si>
  <si>
    <t>52*1,03 'Přepočtené koeficientem množství</t>
  </si>
  <si>
    <t>62</t>
  </si>
  <si>
    <t>Úprava povrchů vnějších</t>
  </si>
  <si>
    <t>45</t>
  </si>
  <si>
    <t>622321121</t>
  </si>
  <si>
    <t>Omítka vápenocementová vnějších ploch nanášená ručně jednovrstvá, tloušťky do 15 mm hladká stěn</t>
  </si>
  <si>
    <t>-922402331</t>
  </si>
  <si>
    <t>https://podminky.urs.cz/item/CS_URS_2021_02/622321121</t>
  </si>
  <si>
    <t>Ostatní konstrukce a práce-bourání</t>
  </si>
  <si>
    <t>46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</si>
  <si>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</si>
  <si>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</si>
  <si>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1882227669</t>
  </si>
  <si>
    <t>https://podminky.urs.cz/item/CS_URS_2021_02/916231213</t>
  </si>
  <si>
    <t>47</t>
  </si>
  <si>
    <t>59217017</t>
  </si>
  <si>
    <t>obrubník betonový chodníkový 1000x100x250mm</t>
  </si>
  <si>
    <t>860124888</t>
  </si>
  <si>
    <t>https://podminky.urs.cz/item/CS_URS_2021_02/59217017</t>
  </si>
  <si>
    <t>"viz osazení</t>
  </si>
  <si>
    <t>28*1,02 'Přepočtené koeficientem množství</t>
  </si>
  <si>
    <t>48</t>
  </si>
  <si>
    <t>919726122</t>
  </si>
  <si>
    <t>Geotextilie netkaná pro ochranu, separaci nebo filtraci měrná hmotnost přes 200 do 300 g/m2</t>
  </si>
  <si>
    <t>1600223494</t>
  </si>
  <si>
    <t>https://podminky.urs.cz/item/CS_URS_2021_02/919726122</t>
  </si>
  <si>
    <t>"Skladba B1</t>
  </si>
  <si>
    <t>49</t>
  </si>
  <si>
    <t>919735122</t>
  </si>
  <si>
    <t>Řezání stávajícího betonového krytu nebo podkladu hloubky přes 50 do 100 mm</t>
  </si>
  <si>
    <t>-423756556</t>
  </si>
  <si>
    <t>https://podminky.urs.cz/item/CS_URS_2021_02/919735122</t>
  </si>
  <si>
    <t>"v.č.03</t>
  </si>
  <si>
    <t>4,4+1,02*2</t>
  </si>
  <si>
    <t>50</t>
  </si>
  <si>
    <t>965081601</t>
  </si>
  <si>
    <t>Odsekání soklíků včetně otlučení podkladní omítky až na zdivo schodišťových</t>
  </si>
  <si>
    <t>1478828081</t>
  </si>
  <si>
    <t>https://podminky.urs.cz/item/CS_URS_2021_02/965081601</t>
  </si>
  <si>
    <t>"v.č.03,04</t>
  </si>
  <si>
    <t>1,47*2+1,14*2+3,64*2+0,2*2+0,1*2</t>
  </si>
  <si>
    <t>51</t>
  </si>
  <si>
    <t>985324211</t>
  </si>
  <si>
    <t>Ochranný nátěr betonu akrylátový dvojnásobný s impregnací (OS-B)</t>
  </si>
  <si>
    <t>-365722747</t>
  </si>
  <si>
    <t>https://podminky.urs.cz/item/CS_URS_2021_02/985324211</t>
  </si>
  <si>
    <t>985R22102</t>
  </si>
  <si>
    <t>Vytmelení trhlin ve stávajícím podkladu dvousložkovou polyesterovou pryskyřicí včetně vyčištění</t>
  </si>
  <si>
    <t>1225824480</t>
  </si>
  <si>
    <t>"v.č.03, viz tabulka skladby podlah ozn. A1</t>
  </si>
  <si>
    <t>0,5</t>
  </si>
  <si>
    <t>"skladba A2</t>
  </si>
  <si>
    <t>53</t>
  </si>
  <si>
    <t>986R60104</t>
  </si>
  <si>
    <t xml:space="preserve">Demontáž domácího telefonu ozn. Pv/04 - specifikace viz tabulka ostatní práce </t>
  </si>
  <si>
    <t>1445978995</t>
  </si>
  <si>
    <t>"v.č.03, viz tabulka ostatní práce ozn. Pv/04</t>
  </si>
  <si>
    <t>54</t>
  </si>
  <si>
    <t>986R60110</t>
  </si>
  <si>
    <t xml:space="preserve">Zaústění střešního svodu do kanalizace ozn. Pv/10 - specifikace viz tabulka ostatní práce </t>
  </si>
  <si>
    <t>ks</t>
  </si>
  <si>
    <t>57848911</t>
  </si>
  <si>
    <t>"v.č.03, viz tabulka ostatní práce ozn. Pv/10</t>
  </si>
  <si>
    <t>55</t>
  </si>
  <si>
    <t>915R90020</t>
  </si>
  <si>
    <t>Trn z betonářské oceli R 14 délky 500 mm</t>
  </si>
  <si>
    <t>kus</t>
  </si>
  <si>
    <t>847280632</t>
  </si>
  <si>
    <t>"v.č. 01, 04</t>
  </si>
  <si>
    <t>94</t>
  </si>
  <si>
    <t>Lešení a stavební výtahy</t>
  </si>
  <si>
    <t>56</t>
  </si>
  <si>
    <t>949101111</t>
  </si>
  <si>
    <t>Lešení pomocné pracovní pro objekty pozemních staveb pro zatížení do 150 kg/m2, o výšce lešeňové podlahy do 1,9 m</t>
  </si>
  <si>
    <t>-1053260092</t>
  </si>
  <si>
    <t>https://podminky.urs.cz/item/CS_URS_2021_02/949101111</t>
  </si>
  <si>
    <t>"v.č.02 , m.č. P1.73</t>
  </si>
  <si>
    <t>1,0*3,0</t>
  </si>
  <si>
    <t>57</t>
  </si>
  <si>
    <t>949101112</t>
  </si>
  <si>
    <t>Lešení pomocné pracovní pro objekty pozemních staveb pro zatížení do 150 kg/m2, o výšce lešeňové podlahy přes 1,9 do 3,5 m</t>
  </si>
  <si>
    <t>-2087892932</t>
  </si>
  <si>
    <t>https://podminky.urs.cz/item/CS_URS_2021_02/949101112</t>
  </si>
  <si>
    <t>(0,96+3,64+0,84)*2,17</t>
  </si>
  <si>
    <t>95</t>
  </si>
  <si>
    <t>Různé dokončovací konstrukce a práce pozemních staveb</t>
  </si>
  <si>
    <t>58</t>
  </si>
  <si>
    <t>952901111</t>
  </si>
  <si>
    <t>Vyčištění budov nebo objektů před předáním do užívání budov bytové nebo občanské výstavby, světlé výšky podlaží do 4 m</t>
  </si>
  <si>
    <t>99162809</t>
  </si>
  <si>
    <t>https://podminky.urs.cz/item/CS_URS_2021_02/952901111</t>
  </si>
  <si>
    <t>"v.č. 02</t>
  </si>
  <si>
    <t>6*2</t>
  </si>
  <si>
    <t>"v.č. 03</t>
  </si>
  <si>
    <t>2,17*(0,98+3,64+0,84)+1,77*0,28+1,77*0,51+1,8*2,0</t>
  </si>
  <si>
    <t>2,45*5</t>
  </si>
  <si>
    <t>96</t>
  </si>
  <si>
    <t>Bourání konstrukcí</t>
  </si>
  <si>
    <t>965081213</t>
  </si>
  <si>
    <t>Bourání podlah z dlaždic bez podkladního lože nebo mazaniny, s jakoukoliv výplní spár keramických nebo xylolitových tl. do 10 mm, plochy přes 1 m2</t>
  </si>
  <si>
    <t>-1667617532</t>
  </si>
  <si>
    <t>https://podminky.urs.cz/item/CS_URS_2021_02/965081213</t>
  </si>
  <si>
    <t>3,0</t>
  </si>
  <si>
    <t>3,5</t>
  </si>
  <si>
    <t>60</t>
  </si>
  <si>
    <t>966R90102</t>
  </si>
  <si>
    <t xml:space="preserve">Stávající konstrukce venkovního schodiště ozn. Pv/02 - specifikace viz tabulka ostatní práce </t>
  </si>
  <si>
    <t>komplet</t>
  </si>
  <si>
    <t>1618866750</t>
  </si>
  <si>
    <t xml:space="preserve">"v.č.03,  - viz tabulka ostatní práce -  ozn. Pv/02 </t>
  </si>
  <si>
    <t>97</t>
  </si>
  <si>
    <t>Prorážení otvorů a ostatní bourací práce</t>
  </si>
  <si>
    <t>61</t>
  </si>
  <si>
    <t>985131111</t>
  </si>
  <si>
    <t>Očištění ploch stěn, rubu kleneb a podlah tlakovou vodou</t>
  </si>
  <si>
    <t>1653926442</t>
  </si>
  <si>
    <t>https://podminky.urs.cz/item/CS_URS_2021_02/985131111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</si>
  <si>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</si>
  <si>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</si>
  <si>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</si>
  <si>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</si>
  <si>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1586123841</t>
  </si>
  <si>
    <t>https://podminky.urs.cz/item/CS_URS_2021_02/997221551</t>
  </si>
  <si>
    <t>63</t>
  </si>
  <si>
    <t>997221559</t>
  </si>
  <si>
    <t>Vodorovná doprava suti bez naložení, ale se složením a s hrubým urovnáním Příplatek k ceně za každý další i započatý 1 km přes 1 km</t>
  </si>
  <si>
    <t>2003425788</t>
  </si>
  <si>
    <t>https://podminky.urs.cz/item/CS_URS_2021_02/997221559</t>
  </si>
  <si>
    <t>24,044*16 'Přepočtené koeficientem množství</t>
  </si>
  <si>
    <t>64</t>
  </si>
  <si>
    <t>997221615</t>
  </si>
  <si>
    <t>Poplatek za uložení stavebního odpadu na skládce (skládkovné) z prostého betonu zatříděného do Katalogu odpadů pod kódem 17 01 01</t>
  </si>
  <si>
    <t>1232655083</t>
  </si>
  <si>
    <t>https://podminky.urs.cz/item/CS_URS_2021_02/997221615</t>
  </si>
  <si>
    <t>6,63+4,56+4,92</t>
  </si>
  <si>
    <t>65</t>
  </si>
  <si>
    <t>997221655</t>
  </si>
  <si>
    <t>1579195754</t>
  </si>
  <si>
    <t>https://podminky.urs.cz/item/CS_URS_2021_02/997221655</t>
  </si>
  <si>
    <t>7,54</t>
  </si>
  <si>
    <t>66</t>
  </si>
  <si>
    <t>997221658</t>
  </si>
  <si>
    <t>Poplatek za uložení stavebního odpadu na skládce (skládkovné) z rostlinných pletiv zatříděného do Katalogu odpadů pod kódem 02 01 03</t>
  </si>
  <si>
    <t>1422393138</t>
  </si>
  <si>
    <t>https://podminky.urs.cz/item/CS_URS_2021_02/997221658</t>
  </si>
  <si>
    <t>25*0,025</t>
  </si>
  <si>
    <t>998</t>
  </si>
  <si>
    <t>Přesun hmot</t>
  </si>
  <si>
    <t>67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</si>
  <si>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</si>
  <si>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</si>
  <si>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-1469126005</t>
  </si>
  <si>
    <t>https://podminky.urs.cz/item/CS_URS_2021_02/998011001</t>
  </si>
  <si>
    <t>PSV</t>
  </si>
  <si>
    <t>Práce a dodávky PSV</t>
  </si>
  <si>
    <t>711</t>
  </si>
  <si>
    <t>Izolace proti vodě, vlhkosti a plynům</t>
  </si>
  <si>
    <t>68</t>
  </si>
  <si>
    <t>711113125</t>
  </si>
  <si>
    <t>Izolace proti zemní vlhkosti natěradly a tmely za studena na ploše svislé S těsnicí hmotou dvousložkovou na bázi polymery modifikované živice</t>
  </si>
  <si>
    <t>-1995606589</t>
  </si>
  <si>
    <t>https://podminky.urs.cz/item/CS_URS_2021_02/711113125</t>
  </si>
  <si>
    <t>69</t>
  </si>
  <si>
    <t>711161212</t>
  </si>
  <si>
    <t>Izolace proti zemní vlhkosti a beztlakové vodě nopovými fóliemi na ploše svislé S vrstva ochranná, odvětrávací a drenážní výška nopku 8,0 mm, tl. fólie do 0,6 mm</t>
  </si>
  <si>
    <t>-875870991</t>
  </si>
  <si>
    <t>https://podminky.urs.cz/item/CS_URS_2021_02/711161212</t>
  </si>
  <si>
    <t>70</t>
  </si>
  <si>
    <t>998711101</t>
  </si>
  <si>
    <t>Přesun hmot pro izolace proti vodě, vlhkosti a plynům stanovený z hmotnosti přesunovaného materiálu vodorovná dopravní vzdálenost do 50 m v objektech výšky do 6 m</t>
  </si>
  <si>
    <t>2060285539</t>
  </si>
  <si>
    <t>https://podminky.urs.cz/item/CS_URS_2021_02/998711101</t>
  </si>
  <si>
    <t>763</t>
  </si>
  <si>
    <t>Konstrukce suché výstavby</t>
  </si>
  <si>
    <t>71</t>
  </si>
  <si>
    <t>763135881</t>
  </si>
  <si>
    <t>Demontáž podhledu sádrokartonového vyjmutí kazet</t>
  </si>
  <si>
    <t>108091003</t>
  </si>
  <si>
    <t>https://podminky.urs.cz/item/CS_URS_2021_02/763135881</t>
  </si>
  <si>
    <t>0,6*8*0,6</t>
  </si>
  <si>
    <t>72</t>
  </si>
  <si>
    <t>763135611</t>
  </si>
  <si>
    <t>Montáž sádrokartonového podhledu opláštění z kazet</t>
  </si>
  <si>
    <t>1453145746</t>
  </si>
  <si>
    <t>https://podminky.urs.cz/item/CS_URS_2021_02/763135611</t>
  </si>
  <si>
    <t>"v.č.02 , m.č. P1.73 - použity původní demontované kazety</t>
  </si>
  <si>
    <t>767</t>
  </si>
  <si>
    <t>Konstrukce zámečnické</t>
  </si>
  <si>
    <t>73</t>
  </si>
  <si>
    <t>767590110</t>
  </si>
  <si>
    <t>Montáž podlahových konstrukcí podlahových roštů, podlah připevněných svařováním</t>
  </si>
  <si>
    <t>-1733539877</t>
  </si>
  <si>
    <t>https://podminky.urs.cz/item/CS_URS_2021_02/767590110</t>
  </si>
  <si>
    <t>"Bezbariérová rampa pro osoby se síženou schopností pohybu a orientace ozn. Zp/02 - specifikace viz tabulka výrobky pro zdravotně postižené</t>
  </si>
  <si>
    <t>(3,15*1,55+(3+1,5+1,14)*1,5+(3+1,5+3,0)*1,5)*23</t>
  </si>
  <si>
    <t>((3,15*6+1,5)+(1,55+3,0+1,5+1,14)*2+(1,55+3+1,5+3,0+0,5)*2-1,55+1,6*12+8*2,5)*4,1</t>
  </si>
  <si>
    <t>74</t>
  </si>
  <si>
    <t>553R9002</t>
  </si>
  <si>
    <t>Bezbariérová rampa pro osoby se síženou schopností pohybu a orientace ozn. Zp/02 - specifikace viz tabulka výrobky pro zdravotně postižené</t>
  </si>
  <si>
    <t>-502973245</t>
  </si>
  <si>
    <t>75</t>
  </si>
  <si>
    <t>767163221</t>
  </si>
  <si>
    <t>Montáž kompletního kovového zábradlí přímého z dílců na schodišti kotveného do betonu</t>
  </si>
  <si>
    <t>1224897440</t>
  </si>
  <si>
    <t>https://podminky.urs.cz/item/CS_URS_2021_02/767163221</t>
  </si>
  <si>
    <t xml:space="preserve">"v.č.03,  - viz tabulka ostatní práce -  ozn. Pv/05</t>
  </si>
  <si>
    <t>2,6*2+2,0*1+0,35+0,15</t>
  </si>
  <si>
    <t>76</t>
  </si>
  <si>
    <t>553R90005</t>
  </si>
  <si>
    <t xml:space="preserve">zábradlí na schodišti  ozn. Pv/05, včetně povrchové úpravy - specifikace viz tabulka ostatní práce </t>
  </si>
  <si>
    <t>1360569266</t>
  </si>
  <si>
    <t>"viz montáž</t>
  </si>
  <si>
    <t>7,7</t>
  </si>
  <si>
    <t>77</t>
  </si>
  <si>
    <t>767R91006</t>
  </si>
  <si>
    <t xml:space="preserve">Stávající madlo na konzolách - demontáž ozn. Pv/06, - specifikace viz tabulka ostatní práce </t>
  </si>
  <si>
    <t>-1100616476</t>
  </si>
  <si>
    <t>"v.č.03 - délka madla 4500 mm</t>
  </si>
  <si>
    <t>78</t>
  </si>
  <si>
    <t>767R91007</t>
  </si>
  <si>
    <t xml:space="preserve">Stávající madlo na konzolách - oprava ozn. Pv/07, - specifikace viz tabulka ostatní práce </t>
  </si>
  <si>
    <t>-120484960</t>
  </si>
  <si>
    <t>79</t>
  </si>
  <si>
    <t>998767101</t>
  </si>
  <si>
    <t>Přesun hmot pro zámečnické konstrukce stanovený z hmotnosti přesunovaného materiálu vodorovná dopravní vzdálenost do 50 m v objektech výšky do 6 m</t>
  </si>
  <si>
    <t>1711897454</t>
  </si>
  <si>
    <t>https://podminky.urs.cz/item/CS_URS_2021_02/998767101</t>
  </si>
  <si>
    <t>771</t>
  </si>
  <si>
    <t>Podlahy z dlaždic</t>
  </si>
  <si>
    <t>80</t>
  </si>
  <si>
    <t>771111011</t>
  </si>
  <si>
    <t>Příprava podkladu před provedením dlažby vysátí podlah</t>
  </si>
  <si>
    <t>708554782</t>
  </si>
  <si>
    <t>https://podminky.urs.cz/item/CS_URS_2021_02/771111011</t>
  </si>
  <si>
    <t>81</t>
  </si>
  <si>
    <t>771121011</t>
  </si>
  <si>
    <t>Příprava podkladu před provedením dlažby nátěr penetrační na podlahu</t>
  </si>
  <si>
    <t>-509804156</t>
  </si>
  <si>
    <t>https://podminky.urs.cz/item/CS_URS_2021_02/771121011</t>
  </si>
  <si>
    <t>"viz příprava</t>
  </si>
  <si>
    <t>6,5</t>
  </si>
  <si>
    <t>82</t>
  </si>
  <si>
    <t>771474113</t>
  </si>
  <si>
    <t>Montáž soklů z dlaždic keramických lepených flexibilním lepidlem rovných, výšky přes 90 do 120 mm</t>
  </si>
  <si>
    <t>1097874008</t>
  </si>
  <si>
    <t>https://podminky.urs.cz/item/CS_URS_2021_02/771474113</t>
  </si>
  <si>
    <t>"v.č.03 - m.č.1,71 - horní podesta</t>
  </si>
  <si>
    <t>0,86*2+0,28*2+0,2*2</t>
  </si>
  <si>
    <t>"spodní podesta</t>
  </si>
  <si>
    <t>1,47*2+2,17-1,29</t>
  </si>
  <si>
    <t>83</t>
  </si>
  <si>
    <t>59761409</t>
  </si>
  <si>
    <t>dlažba keramická slinutá protiskluzná do interiéru i exteriéru pro vysoké mechanické namáhání přes 9 do 12ks/m2</t>
  </si>
  <si>
    <t>-871695061</t>
  </si>
  <si>
    <t>https://podminky.urs.cz/item/CS_URS_2021_02/59761409</t>
  </si>
  <si>
    <t>"viz monáž</t>
  </si>
  <si>
    <t>6,5*0,1*1,3*1,15</t>
  </si>
  <si>
    <t>0,972*1,15 'Přepočtené koeficientem množství</t>
  </si>
  <si>
    <t>84</t>
  </si>
  <si>
    <t>771574375</t>
  </si>
  <si>
    <t>Montáž podlah z dlaždic keramických lepených flexibilním rychletuhnoucím lepidlem maloformátových pro vysoké mechanické zatížení protiskluzných nebo reliéfních (bezbariérových) přes 9 do 12 ks/m2</t>
  </si>
  <si>
    <t>-759313062</t>
  </si>
  <si>
    <t>https://podminky.urs.cz/item/CS_URS_2021_02/771574375</t>
  </si>
  <si>
    <t>85</t>
  </si>
  <si>
    <t>894868912</t>
  </si>
  <si>
    <t>6,5*1,15 'Přepočtené koeficientem množství</t>
  </si>
  <si>
    <t>86</t>
  </si>
  <si>
    <t>771577121</t>
  </si>
  <si>
    <t>Montáž podlah z dlaždic keramických lepených flexibilním rychletuhnoucím lepidlem Příplatek k cenám za plochu do 5 m2 jednotlivě</t>
  </si>
  <si>
    <t>-415315103</t>
  </si>
  <si>
    <t>https://podminky.urs.cz/item/CS_URS_2021_02/771577121</t>
  </si>
  <si>
    <t>87</t>
  </si>
  <si>
    <t>771591115</t>
  </si>
  <si>
    <t>Podlahy - dokončovací práce spárování silikonem</t>
  </si>
  <si>
    <t>1779515885</t>
  </si>
  <si>
    <t>https://podminky.urs.cz/item/CS_URS_2021_02/771591115</t>
  </si>
  <si>
    <t>88</t>
  </si>
  <si>
    <t>771151026</t>
  </si>
  <si>
    <t>Příprava podkladu před provedením dlažby samonivelační stěrka min.pevnosti 30 MPa, tloušťky přes 12 do 15 mm</t>
  </si>
  <si>
    <t>1656483937</t>
  </si>
  <si>
    <t>https://podminky.urs.cz/item/CS_URS_2021_02/771151026</t>
  </si>
  <si>
    <t xml:space="preserve">"v.č.03, viz tabulka skladby podlah </t>
  </si>
  <si>
    <t>89</t>
  </si>
  <si>
    <t>998771101</t>
  </si>
  <si>
    <t>Přesun hmot pro podlahy z dlaždic stanovený z hmotnosti přesunovaného materiálu vodorovná dopravní vzdálenost do 50 m v objektech výšky do 6 m</t>
  </si>
  <si>
    <t>-352235585</t>
  </si>
  <si>
    <t>https://podminky.urs.cz/item/CS_URS_2021_02/998771101</t>
  </si>
  <si>
    <t>772</t>
  </si>
  <si>
    <t>Podlahy z kamene</t>
  </si>
  <si>
    <t>90</t>
  </si>
  <si>
    <t>772R90103</t>
  </si>
  <si>
    <t xml:space="preserve">Stávající vyrovnávací schodiště 1.71 ozn. Pv/04 - specifikace viz tabulka ostatní práce </t>
  </si>
  <si>
    <t>1114482159</t>
  </si>
  <si>
    <t xml:space="preserve">"v.č.03,  m.č.1.71 - viz tabulka ostatní práce -  ozn. Pv/04 - rozm. stupně. 2170/300/177 mm</t>
  </si>
  <si>
    <t>91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</si>
  <si>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</si>
  <si>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</si>
  <si>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850414824</t>
  </si>
  <si>
    <t>https://podminky.urs.cz/item/CS_URS_2021_02/998772101</t>
  </si>
  <si>
    <t>782</t>
  </si>
  <si>
    <t>Dokončovací práce - obklady z kamene</t>
  </si>
  <si>
    <t>92</t>
  </si>
  <si>
    <t>782R90108</t>
  </si>
  <si>
    <t xml:space="preserve">Venkovní kamenný sokl - doplnění ozn. Pv/08 - specifikace viz tabulka ostatní práce </t>
  </si>
  <si>
    <t>1716843933</t>
  </si>
  <si>
    <t xml:space="preserve">"v.č.03,   viz tabulka ostatní práce -  ozn. Pv/08 rozm.  450/550/50 mm</t>
  </si>
  <si>
    <t>93</t>
  </si>
  <si>
    <t>782R90109</t>
  </si>
  <si>
    <t xml:space="preserve">Kamenná bosáž - doplnění ozn. Pv/09 - specifikace viz tabulka ostatní práce </t>
  </si>
  <si>
    <t>532658872</t>
  </si>
  <si>
    <t xml:space="preserve">"v.č.03,   viz tabulka ostatní práce -  ozn. Pv/09 </t>
  </si>
  <si>
    <t>1,5</t>
  </si>
  <si>
    <t>998782101</t>
  </si>
  <si>
    <t>Přesun hmot pro obklady kamenné stanovený z hmotnosti přesunovaného materiálu vodorovná dopravní vzdálenost do 50 m v objektech výšky do 6 m</t>
  </si>
  <si>
    <t>-1972469636</t>
  </si>
  <si>
    <t>https://podminky.urs.cz/item/CS_URS_2021_02/998782101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</si>
  <si>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</si>
  <si>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</si>
  <si>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</si>
  <si>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</si>
  <si>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960251625</t>
  </si>
  <si>
    <t>https://podminky.urs.cz/item/CS_URS_2021_02/783301313</t>
  </si>
  <si>
    <t>"zárubně</t>
  </si>
  <si>
    <t>"700</t>
  </si>
  <si>
    <t>(2*1,97+0,7)*(0,1+0,05)*5</t>
  </si>
  <si>
    <t>783314101</t>
  </si>
  <si>
    <t>Základní nátěr zámečnických konstrukcí jednonásobný syntetický</t>
  </si>
  <si>
    <t>-1512848213</t>
  </si>
  <si>
    <t>https://podminky.urs.cz/item/CS_URS_2021_02/783314101</t>
  </si>
  <si>
    <t>783317101</t>
  </si>
  <si>
    <t>Krycí nátěr (email) zámečnických konstrukcí jednonásobný syntetický standardní</t>
  </si>
  <si>
    <t>1716398008</t>
  </si>
  <si>
    <t>https://podminky.urs.cz/item/CS_URS_2021_02/783317101</t>
  </si>
  <si>
    <t>"viz zákl nátěr</t>
  </si>
  <si>
    <t>3,48*2</t>
  </si>
  <si>
    <t>784</t>
  </si>
  <si>
    <t>Dokončovací práce - malby</t>
  </si>
  <si>
    <t>98</t>
  </si>
  <si>
    <t>784121009</t>
  </si>
  <si>
    <t>Oškrabání malby na schodišti o výšce podlaží přes 3,80 do 5,00 m</t>
  </si>
  <si>
    <t>-957443287</t>
  </si>
  <si>
    <t>https://podminky.urs.cz/item/CS_URS_2021_02/784121009</t>
  </si>
  <si>
    <t>(0,96+3,64+0,84)*2,17+0,51*1,77+0,28*1,77</t>
  </si>
  <si>
    <t>(2,53+3,325+2,2+1,19)*0,5*5,44*2</t>
  </si>
  <si>
    <t>99</t>
  </si>
  <si>
    <t>784181109</t>
  </si>
  <si>
    <t>Penetrace podkladu jednonásobná základní akrylátová bezbarvá na schodišti o výšce podlaží přes 3,80 do 5,00 m</t>
  </si>
  <si>
    <t>649492135</t>
  </si>
  <si>
    <t>https://podminky.urs.cz/item/CS_URS_2021_02/784181109</t>
  </si>
  <si>
    <t>100</t>
  </si>
  <si>
    <t>784211009</t>
  </si>
  <si>
    <t>Malby z malířských směsí oděruvzdorných za mokra jednonásobné, bílé za mokra odruvzdorné výborně na schodišti o výšce podlaží přes 3,80 do 5,00 m</t>
  </si>
  <si>
    <t>2137843053</t>
  </si>
  <si>
    <t>https://podminky.urs.cz/item/CS_URS_2021_02/784211009</t>
  </si>
  <si>
    <t>"viz penetrace</t>
  </si>
  <si>
    <t>63,496</t>
  </si>
  <si>
    <t>Práce a dodávky M</t>
  </si>
  <si>
    <t>33-M</t>
  </si>
  <si>
    <t>Montáže dopr.zaříz.,sklad. zař. a váh</t>
  </si>
  <si>
    <t>101</t>
  </si>
  <si>
    <t>330R9001</t>
  </si>
  <si>
    <t>Montáž a dodávka šikmé schodišťové plošiny pro přepravu osob se síženou schopností pohybu a orientace ozn. Zp/01 - specifikace viz tabulka výrobky pro zdravotně postižené</t>
  </si>
  <si>
    <t>kompl.</t>
  </si>
  <si>
    <t>1652623952</t>
  </si>
  <si>
    <t>"šikmá schodišťová plošina pro přepravu osob se síženou schopností pohybu a orientace ozn. Zp/01 - specifikace viz tabulka výrobky</t>
  </si>
  <si>
    <t>"pro zdravotně postižené</t>
  </si>
  <si>
    <t>Úroveň 3:</t>
  </si>
  <si>
    <t>01.1 - Slaboproud - vstup z ulice</t>
  </si>
  <si>
    <t>742 - Elektroinstalace - slaboproud</t>
  </si>
  <si>
    <t xml:space="preserve">    D1 - TLF kabelový rozvod + tlf interkomy</t>
  </si>
  <si>
    <t xml:space="preserve">      D2 - Materiál</t>
  </si>
  <si>
    <t xml:space="preserve">      D3 - MONTÁŽ </t>
  </si>
  <si>
    <t>742</t>
  </si>
  <si>
    <t>Elektroinstalace - slaboproud</t>
  </si>
  <si>
    <t>D1</t>
  </si>
  <si>
    <t>TLF kabelový rozvod + tlf interkomy</t>
  </si>
  <si>
    <t>D2</t>
  </si>
  <si>
    <t>Materiál</t>
  </si>
  <si>
    <t>Datový kabel - FTP CAT 5e LS0H</t>
  </si>
  <si>
    <t>Svorkovnice 10 p - systém krone, rozpoj.</t>
  </si>
  <si>
    <t>Držák TLF svorkovnic - pro 2 pozice</t>
  </si>
  <si>
    <t>Dveřní TLF analog, základní modul , 1 tlačítko</t>
  </si>
  <si>
    <t>Střížka pro 1 modul</t>
  </si>
  <si>
    <t>Elektroinstalační lišta 40 x 20 mm , lhd, vč. spoj. a odboč. dílů</t>
  </si>
  <si>
    <t>Protipožární tmel 310ml, 90 min</t>
  </si>
  <si>
    <t>Stahovací pásek 200/4,5</t>
  </si>
  <si>
    <t>Podružný materiál</t>
  </si>
  <si>
    <t>D3</t>
  </si>
  <si>
    <t xml:space="preserve">MONTÁŽ </t>
  </si>
  <si>
    <t>TLF komunikátor - montáž</t>
  </si>
  <si>
    <t>Zatažení/uložení kabelů metalikých/optických/MT do 10mm</t>
  </si>
  <si>
    <t>Měření UTP port ( jen stejnosměrné měření)</t>
  </si>
  <si>
    <t>Ukončení kabelu UTP v rozvaděči</t>
  </si>
  <si>
    <t>Kabelová lišta - montáž komplet</t>
  </si>
  <si>
    <t>Průraz otvoru ve zdivu cihelném,0,09 m2, tl15 -25 cm vč. zapravení</t>
  </si>
  <si>
    <t>Průraz otvoru ve zdivu cihelném,0,09 m2, tl45 cm vč.zapravení</t>
  </si>
  <si>
    <t>Aplikace mont/požární pěny/tmele do otvorů</t>
  </si>
  <si>
    <t>01.2 - Elektroinstalace - vstup z ulice</t>
  </si>
  <si>
    <t xml:space="preserve">    46-M - Zemní práce při extr.mont.pracích</t>
  </si>
  <si>
    <t xml:space="preserve">    M74 - Elektromontáže</t>
  </si>
  <si>
    <t>46-M</t>
  </si>
  <si>
    <t>Zemní práce při extr.mont.pracích</t>
  </si>
  <si>
    <t>460680162</t>
  </si>
  <si>
    <t>Vybourání otvorů ve zdivu cihelném plochy do 0,0225 m2 a tloušťky přes 15 do 30 cm</t>
  </si>
  <si>
    <t>-243687696</t>
  </si>
  <si>
    <t>"v.č.D.1.4.1, 2</t>
  </si>
  <si>
    <t>468082212</t>
  </si>
  <si>
    <t>Vybourání otvorů ve stropech a klenbách železobetonových plochy do 0,09 m2 a tloušťky přes 10 do 20 cm</t>
  </si>
  <si>
    <t>1954473502</t>
  </si>
  <si>
    <t>460680581</t>
  </si>
  <si>
    <t>Vysekání rýh pro montáž trubek a kabelů v cihelných zdech hloubky do 3 cm a šířky do 3 cm</t>
  </si>
  <si>
    <t>-609111946</t>
  </si>
  <si>
    <t>460941211</t>
  </si>
  <si>
    <t>Vyplnění rýh vyplnění a omítnutí rýh ve stěnách hloubky do 3 cm a šířky do 3 cm</t>
  </si>
  <si>
    <t>386318272</t>
  </si>
  <si>
    <t>460951111</t>
  </si>
  <si>
    <t>Vyplnění otvorů zabetonování otvorů ve stropech včetně bednění a výztuže plochy do 0,09 m2 a tlouštky do 10 cm</t>
  </si>
  <si>
    <t>1496585206</t>
  </si>
  <si>
    <t>460952112</t>
  </si>
  <si>
    <t>Vyplnění otvorů zazdívka otvorů ve zdivu cihlami pálenými plochy do 0,0225 m2 a tloušťky přes 15 do 30 cm</t>
  </si>
  <si>
    <t>314705452</t>
  </si>
  <si>
    <t>M74</t>
  </si>
  <si>
    <t>Elektromontáže</t>
  </si>
  <si>
    <t>741110511</t>
  </si>
  <si>
    <t>Montáž lišt a kanálků elektroinstalačních se spojkami, ohyby a rohy a s nasunutím do krabic vkládacích s víčkem, šířky do 60 mm</t>
  </si>
  <si>
    <t>1978771298</t>
  </si>
  <si>
    <t>https://podminky.urs.cz/item/CS_URS_2021_02/741110511</t>
  </si>
  <si>
    <t>34571004</t>
  </si>
  <si>
    <t>lišta elektroinstalační hranatá PVC 20x20mm</t>
  </si>
  <si>
    <t>128</t>
  </si>
  <si>
    <t>-240176000</t>
  </si>
  <si>
    <t>https://podminky.urs.cz/item/CS_URS_2021_02/34571004</t>
  </si>
  <si>
    <t>741122015</t>
  </si>
  <si>
    <t>Montáž kabelů měděných bez ukončení uložených pod omítku plných kulatých (např. CYKY), počtu a průřezu žil 3x1,5 mm2</t>
  </si>
  <si>
    <t>-943743113</t>
  </si>
  <si>
    <t>https://podminky.urs.cz/item/CS_URS_2021_02/741122015</t>
  </si>
  <si>
    <t>34111030</t>
  </si>
  <si>
    <t>kabel instalační jádro Cu plné izolace PVC plášť PVC 450/750V (CYKY) 3x1,5mm2</t>
  </si>
  <si>
    <t>-689191138</t>
  </si>
  <si>
    <t>https://podminky.urs.cz/item/CS_URS_2021_02/34111030</t>
  </si>
  <si>
    <t>741120001</t>
  </si>
  <si>
    <t>Montáž vodičů izolovaných měděných bez ukončení uložených pod omítku plných a laněných (např. CY), průřezu žíly 0,35 až 6 mm2</t>
  </si>
  <si>
    <t>200107272</t>
  </si>
  <si>
    <t>https://podminky.urs.cz/item/CS_URS_2021_02/741120001</t>
  </si>
  <si>
    <t>34141027</t>
  </si>
  <si>
    <t>vodič propojovací flexibilní jádro Cu lanované izolace PVC 450/750V (H07V-K) 1x6mm2</t>
  </si>
  <si>
    <t>256</t>
  </si>
  <si>
    <t>1035555420</t>
  </si>
  <si>
    <t>https://podminky.urs.cz/item/CS_URS_2021_02/34141027</t>
  </si>
  <si>
    <t>14*1,15 "Přepočtené koeficientem množství</t>
  </si>
  <si>
    <t>210120511</t>
  </si>
  <si>
    <t>Montáž jističů se zapojením vodičů jističů do 100 A</t>
  </si>
  <si>
    <t>-1371812458</t>
  </si>
  <si>
    <t>3588920R3</t>
  </si>
  <si>
    <t xml:space="preserve">chránič proudový  s nadproud. ochranou PFL7-10/1N/B/003</t>
  </si>
  <si>
    <t>-1394048875</t>
  </si>
  <si>
    <t>741130001</t>
  </si>
  <si>
    <t>Ukončení vodičů izolovaných s označením a zapojením v rozváděči nebo na přístroji, průřezu žíly do 2,5 mm2</t>
  </si>
  <si>
    <t>-373006664</t>
  </si>
  <si>
    <t>https://podminky.urs.cz/item/CS_URS_2021_02/741130001</t>
  </si>
  <si>
    <t>741130004</t>
  </si>
  <si>
    <t>Ukončení vodičů izolovaných s označením a zapojením v rozváděči nebo na přístroji, průřezu žíly do 6 mm2</t>
  </si>
  <si>
    <t>1086357141</t>
  </si>
  <si>
    <t>https://podminky.urs.cz/item/CS_URS_2021_02/741130004</t>
  </si>
  <si>
    <t>741210001</t>
  </si>
  <si>
    <t>Montáž rozvodnic oceloplechových nebo plastových bez zapojení vodičů běžných, hmotnosti do 20 kg</t>
  </si>
  <si>
    <t>2058237538</t>
  </si>
  <si>
    <t>https://podminky.urs.cz/item/CS_URS_2021_02/741210001</t>
  </si>
  <si>
    <t>741810001</t>
  </si>
  <si>
    <t>Zkoušky a prohlídky elektrických rozvodů a zařízení celková prohlídka a vyhotovení revizní zprávy pro objem montážních prací do 100 tis. Kč</t>
  </si>
  <si>
    <t>-710836383</t>
  </si>
  <si>
    <t>https://podminky.urs.cz/item/CS_URS_2021_02/741810001</t>
  </si>
  <si>
    <t>741810R1</t>
  </si>
  <si>
    <t>Zkoušky a prohlídky elektrických rozvodů a zařízení celková prohlídka a vyhotovení revizní zprávy pro objem montážních prací HZS - montáže a demontáže</t>
  </si>
  <si>
    <t>h</t>
  </si>
  <si>
    <t>-1059431416</t>
  </si>
  <si>
    <t>741810R2</t>
  </si>
  <si>
    <t>Zkoušky a prohlídky elektrických rozvodů a zařízení celková prohlídka a vyhotovení revizní zprávy pro objem montážních prací HZS - nepředvídatelné práce</t>
  </si>
  <si>
    <t>2096658256</t>
  </si>
  <si>
    <t>741810R3</t>
  </si>
  <si>
    <t>Zkoušky a prohlídky elektrických rozvodů a zařízení celková prohlídka a vyhotovení revizní zprávy pro objem montážních prací HZS -kordinace s ostatními profesemi</t>
  </si>
  <si>
    <t>502820221</t>
  </si>
  <si>
    <t>VON - Vedlejší a ostatní náklady</t>
  </si>
  <si>
    <t>ON.1 - Ostatní náklady</t>
  </si>
  <si>
    <t>OST - Ostatní náklady</t>
  </si>
  <si>
    <t>OST</t>
  </si>
  <si>
    <t>012103001</t>
  </si>
  <si>
    <t>Náklady na průzkumné, geodetické a projektové práce geodetické před výstavbou</t>
  </si>
  <si>
    <t>Kč</t>
  </si>
  <si>
    <t>262144</t>
  </si>
  <si>
    <t>-515932594</t>
  </si>
  <si>
    <t>012203001</t>
  </si>
  <si>
    <t>Náklady na průzkumné, geodetické a projektové práce geodetické při provádění stavby</t>
  </si>
  <si>
    <t>-1558573469</t>
  </si>
  <si>
    <t>012303001</t>
  </si>
  <si>
    <t>Náklady na průzkumné, geodetické a projektové práce geodetické práce po výstavbě</t>
  </si>
  <si>
    <t>-292315895</t>
  </si>
  <si>
    <t>013254101</t>
  </si>
  <si>
    <t>Náklady na pořízení fotografií nebo videozáznamů zakrývaných konstrukcí a postupu výstavby.</t>
  </si>
  <si>
    <t>-1252048685</t>
  </si>
  <si>
    <t>043103001</t>
  </si>
  <si>
    <t>Náklady na provedení zkoušek, revizí a měření, které jsou vyžadovány v technických normách a dalších předpisech ve vztahu k prováděným pracím, dodávkám a službám.</t>
  </si>
  <si>
    <t>765689242</t>
  </si>
  <si>
    <t>VRN.1 - Vedlejší rozpočtové náklady</t>
  </si>
  <si>
    <t xml:space="preserve">VRN -   Vedlejší rozpočtové náklady</t>
  </si>
  <si>
    <t>VRN</t>
  </si>
  <si>
    <t xml:space="preserve">  Vedlejší rozpočtové náklady</t>
  </si>
  <si>
    <t>012103101</t>
  </si>
  <si>
    <t>Vytýčení inženýrských sítí dotčených nebo souvisejících se stavbou před a v průběhu výstavby.</t>
  </si>
  <si>
    <t>1024</t>
  </si>
  <si>
    <t>1096175877</t>
  </si>
  <si>
    <t>030001001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</si>
  <si>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</si>
  <si>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796712806</t>
  </si>
  <si>
    <t>030001002</t>
  </si>
  <si>
    <t>Náklady na vybavení/pronájem objektů ZS, náklady na energie, úklid, údržbu a opravy objektů ZS, čištění pojezdových a manipulačních ploch, zabezpečení staveniště apod.</t>
  </si>
  <si>
    <t>-1656609831</t>
  </si>
  <si>
    <t>039001003</t>
  </si>
  <si>
    <t xml:space="preserve">Náklady na demontáž/odstranění objektů ZS a jejich odvozu a náklady na uvedení pozemku do původního stavu včetně nákladů s tím spojených._x000d_
</t>
  </si>
  <si>
    <t>-539450297</t>
  </si>
  <si>
    <t>034403001</t>
  </si>
  <si>
    <t>Náklady na zřízení, údržbu a zrušení dočasného dopravního značení, potřebného k zajištění přístupu nebo provozu na staveništi a/nebo v okolí staveniště.</t>
  </si>
  <si>
    <t>1123273490</t>
  </si>
  <si>
    <t>041703002</t>
  </si>
  <si>
    <t>Náklady na zbudování, údržbu a zrušení prostředků a konstrukcí na zajištění kolektivní bezpečnosti osob.</t>
  </si>
  <si>
    <t>-1393076254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</si>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</sst>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31251102" TargetMode="External" /><Relationship Id="rId2" Type="http://schemas.openxmlformats.org/officeDocument/2006/relationships/hyperlink" Target="https://podminky.urs.cz/item/CS_URS_2021_02/132212111" TargetMode="External" /><Relationship Id="rId3" Type="http://schemas.openxmlformats.org/officeDocument/2006/relationships/hyperlink" Target="https://podminky.urs.cz/item/CS_URS_2021_02/162751117" TargetMode="External" /><Relationship Id="rId4" Type="http://schemas.openxmlformats.org/officeDocument/2006/relationships/hyperlink" Target="https://podminky.urs.cz/item/CS_URS_2021_02/162751119" TargetMode="External" /><Relationship Id="rId5" Type="http://schemas.openxmlformats.org/officeDocument/2006/relationships/hyperlink" Target="https://podminky.urs.cz/item/CS_URS_2021_02/167151101" TargetMode="External" /><Relationship Id="rId6" Type="http://schemas.openxmlformats.org/officeDocument/2006/relationships/hyperlink" Target="https://podminky.urs.cz/item/CS_URS_2021_02/10364101" TargetMode="External" /><Relationship Id="rId7" Type="http://schemas.openxmlformats.org/officeDocument/2006/relationships/hyperlink" Target="https://podminky.urs.cz/item/CS_URS_2021_02/174111101" TargetMode="External" /><Relationship Id="rId8" Type="http://schemas.openxmlformats.org/officeDocument/2006/relationships/hyperlink" Target="https://podminky.urs.cz/item/CS_URS_2021_02/58333674" TargetMode="External" /><Relationship Id="rId9" Type="http://schemas.openxmlformats.org/officeDocument/2006/relationships/hyperlink" Target="https://podminky.urs.cz/item/CS_URS_2021_02/181951112" TargetMode="External" /><Relationship Id="rId10" Type="http://schemas.openxmlformats.org/officeDocument/2006/relationships/hyperlink" Target="https://podminky.urs.cz/item/CS_URS_2021_02/171201221" TargetMode="External" /><Relationship Id="rId11" Type="http://schemas.openxmlformats.org/officeDocument/2006/relationships/hyperlink" Target="https://podminky.urs.cz/item/CS_URS_2021_02/113106132" TargetMode="External" /><Relationship Id="rId12" Type="http://schemas.openxmlformats.org/officeDocument/2006/relationships/hyperlink" Target="https://podminky.urs.cz/item/CS_URS_2021_02/113107330" TargetMode="External" /><Relationship Id="rId13" Type="http://schemas.openxmlformats.org/officeDocument/2006/relationships/hyperlink" Target="https://podminky.urs.cz/item/CS_URS_2021_02/113107322" TargetMode="External" /><Relationship Id="rId14" Type="http://schemas.openxmlformats.org/officeDocument/2006/relationships/hyperlink" Target="https://podminky.urs.cz/item/CS_URS_2021_02/113202111" TargetMode="External" /><Relationship Id="rId15" Type="http://schemas.openxmlformats.org/officeDocument/2006/relationships/hyperlink" Target="https://podminky.urs.cz/item/CS_URS_2021_02/111211101" TargetMode="External" /><Relationship Id="rId16" Type="http://schemas.openxmlformats.org/officeDocument/2006/relationships/hyperlink" Target="https://podminky.urs.cz/item/CS_URS_2021_02/162301501" TargetMode="External" /><Relationship Id="rId17" Type="http://schemas.openxmlformats.org/officeDocument/2006/relationships/hyperlink" Target="https://podminky.urs.cz/item/CS_URS_2021_02/162301981" TargetMode="External" /><Relationship Id="rId18" Type="http://schemas.openxmlformats.org/officeDocument/2006/relationships/hyperlink" Target="https://podminky.urs.cz/item/CS_URS_2021_02/121151105" TargetMode="External" /><Relationship Id="rId19" Type="http://schemas.openxmlformats.org/officeDocument/2006/relationships/hyperlink" Target="https://podminky.urs.cz/item/CS_URS_2021_02/181111123" TargetMode="External" /><Relationship Id="rId20" Type="http://schemas.openxmlformats.org/officeDocument/2006/relationships/hyperlink" Target="https://podminky.urs.cz/item/CS_URS_2021_02/181411141" TargetMode="External" /><Relationship Id="rId21" Type="http://schemas.openxmlformats.org/officeDocument/2006/relationships/hyperlink" Target="https://podminky.urs.cz/item/CS_URS_2021_02/00572420" TargetMode="External" /><Relationship Id="rId22" Type="http://schemas.openxmlformats.org/officeDocument/2006/relationships/hyperlink" Target="https://podminky.urs.cz/item/CS_URS_2021_02/183205111" TargetMode="External" /><Relationship Id="rId23" Type="http://schemas.openxmlformats.org/officeDocument/2006/relationships/hyperlink" Target="https://podminky.urs.cz/item/CS_URS_2021_02/183403114" TargetMode="External" /><Relationship Id="rId24" Type="http://schemas.openxmlformats.org/officeDocument/2006/relationships/hyperlink" Target="https://podminky.urs.cz/item/CS_URS_2021_02/183403153" TargetMode="External" /><Relationship Id="rId25" Type="http://schemas.openxmlformats.org/officeDocument/2006/relationships/hyperlink" Target="https://podminky.urs.cz/item/CS_URS_2021_02/183403161" TargetMode="External" /><Relationship Id="rId26" Type="http://schemas.openxmlformats.org/officeDocument/2006/relationships/hyperlink" Target="https://podminky.urs.cz/item/CS_URS_2021_02/184802111" TargetMode="External" /><Relationship Id="rId27" Type="http://schemas.openxmlformats.org/officeDocument/2006/relationships/hyperlink" Target="https://podminky.urs.cz/item/CS_URS_2021_02/184802611" TargetMode="External" /><Relationship Id="rId28" Type="http://schemas.openxmlformats.org/officeDocument/2006/relationships/hyperlink" Target="https://podminky.urs.cz/item/CS_URS_2021_02/185803111" TargetMode="External" /><Relationship Id="rId29" Type="http://schemas.openxmlformats.org/officeDocument/2006/relationships/hyperlink" Target="https://podminky.urs.cz/item/CS_URS_2021_02/181351005" TargetMode="External" /><Relationship Id="rId30" Type="http://schemas.openxmlformats.org/officeDocument/2006/relationships/hyperlink" Target="https://podminky.urs.cz/item/CS_URS_2021_02/271572211" TargetMode="External" /><Relationship Id="rId31" Type="http://schemas.openxmlformats.org/officeDocument/2006/relationships/hyperlink" Target="https://podminky.urs.cz/item/CS_URS_2021_02/274313711" TargetMode="External" /><Relationship Id="rId32" Type="http://schemas.openxmlformats.org/officeDocument/2006/relationships/hyperlink" Target="https://podminky.urs.cz/item/CS_URS_2021_02/274351121" TargetMode="External" /><Relationship Id="rId33" Type="http://schemas.openxmlformats.org/officeDocument/2006/relationships/hyperlink" Target="https://podminky.urs.cz/item/CS_URS_2021_02/274351122" TargetMode="External" /><Relationship Id="rId34" Type="http://schemas.openxmlformats.org/officeDocument/2006/relationships/hyperlink" Target="https://podminky.urs.cz/item/CS_URS_2021_02/319201321" TargetMode="External" /><Relationship Id="rId35" Type="http://schemas.openxmlformats.org/officeDocument/2006/relationships/hyperlink" Target="https://podminky.urs.cz/item/CS_URS_2021_02/430321616" TargetMode="External" /><Relationship Id="rId36" Type="http://schemas.openxmlformats.org/officeDocument/2006/relationships/hyperlink" Target="https://podminky.urs.cz/item/CS_URS_2021_02/430362021" TargetMode="External" /><Relationship Id="rId37" Type="http://schemas.openxmlformats.org/officeDocument/2006/relationships/hyperlink" Target="https://podminky.urs.cz/item/CS_URS_2021_02/431351121" TargetMode="External" /><Relationship Id="rId38" Type="http://schemas.openxmlformats.org/officeDocument/2006/relationships/hyperlink" Target="https://podminky.urs.cz/item/CS_URS_2021_02/431351122" TargetMode="External" /><Relationship Id="rId39" Type="http://schemas.openxmlformats.org/officeDocument/2006/relationships/hyperlink" Target="https://podminky.urs.cz/item/CS_URS_2021_02/564811111" TargetMode="External" /><Relationship Id="rId40" Type="http://schemas.openxmlformats.org/officeDocument/2006/relationships/hyperlink" Target="https://podminky.urs.cz/item/CS_URS_2021_02/564972121" TargetMode="External" /><Relationship Id="rId41" Type="http://schemas.openxmlformats.org/officeDocument/2006/relationships/hyperlink" Target="https://podminky.urs.cz/item/CS_URS_2021_02/564952115" TargetMode="External" /><Relationship Id="rId42" Type="http://schemas.openxmlformats.org/officeDocument/2006/relationships/hyperlink" Target="https://podminky.urs.cz/item/CS_URS_2021_02/596811220" TargetMode="External" /><Relationship Id="rId43" Type="http://schemas.openxmlformats.org/officeDocument/2006/relationships/hyperlink" Target="https://podminky.urs.cz/item/CS_URS_2021_02/622321121" TargetMode="External" /><Relationship Id="rId44" Type="http://schemas.openxmlformats.org/officeDocument/2006/relationships/hyperlink" Target="https://podminky.urs.cz/item/CS_URS_2021_02/916231213" TargetMode="External" /><Relationship Id="rId45" Type="http://schemas.openxmlformats.org/officeDocument/2006/relationships/hyperlink" Target="https://podminky.urs.cz/item/CS_URS_2021_02/59217017" TargetMode="External" /><Relationship Id="rId46" Type="http://schemas.openxmlformats.org/officeDocument/2006/relationships/hyperlink" Target="https://podminky.urs.cz/item/CS_URS_2021_02/919726122" TargetMode="External" /><Relationship Id="rId47" Type="http://schemas.openxmlformats.org/officeDocument/2006/relationships/hyperlink" Target="https://podminky.urs.cz/item/CS_URS_2021_02/919735122" TargetMode="External" /><Relationship Id="rId48" Type="http://schemas.openxmlformats.org/officeDocument/2006/relationships/hyperlink" Target="https://podminky.urs.cz/item/CS_URS_2021_02/965081601" TargetMode="External" /><Relationship Id="rId49" Type="http://schemas.openxmlformats.org/officeDocument/2006/relationships/hyperlink" Target="https://podminky.urs.cz/item/CS_URS_2021_02/985324211" TargetMode="External" /><Relationship Id="rId50" Type="http://schemas.openxmlformats.org/officeDocument/2006/relationships/hyperlink" Target="https://podminky.urs.cz/item/CS_URS_2021_02/949101111" TargetMode="External" /><Relationship Id="rId51" Type="http://schemas.openxmlformats.org/officeDocument/2006/relationships/hyperlink" Target="https://podminky.urs.cz/item/CS_URS_2021_02/949101112" TargetMode="External" /><Relationship Id="rId52" Type="http://schemas.openxmlformats.org/officeDocument/2006/relationships/hyperlink" Target="https://podminky.urs.cz/item/CS_URS_2021_02/952901111" TargetMode="External" /><Relationship Id="rId53" Type="http://schemas.openxmlformats.org/officeDocument/2006/relationships/hyperlink" Target="https://podminky.urs.cz/item/CS_URS_2021_02/965081213" TargetMode="External" /><Relationship Id="rId54" Type="http://schemas.openxmlformats.org/officeDocument/2006/relationships/hyperlink" Target="https://podminky.urs.cz/item/CS_URS_2021_02/985131111" TargetMode="External" /><Relationship Id="rId55" Type="http://schemas.openxmlformats.org/officeDocument/2006/relationships/hyperlink" Target="https://podminky.urs.cz/item/CS_URS_2021_02/997221551" TargetMode="External" /><Relationship Id="rId56" Type="http://schemas.openxmlformats.org/officeDocument/2006/relationships/hyperlink" Target="https://podminky.urs.cz/item/CS_URS_2021_02/997221559" TargetMode="External" /><Relationship Id="rId57" Type="http://schemas.openxmlformats.org/officeDocument/2006/relationships/hyperlink" Target="https://podminky.urs.cz/item/CS_URS_2021_02/997221615" TargetMode="External" /><Relationship Id="rId58" Type="http://schemas.openxmlformats.org/officeDocument/2006/relationships/hyperlink" Target="https://podminky.urs.cz/item/CS_URS_2021_02/997221655" TargetMode="External" /><Relationship Id="rId59" Type="http://schemas.openxmlformats.org/officeDocument/2006/relationships/hyperlink" Target="https://podminky.urs.cz/item/CS_URS_2021_02/997221658" TargetMode="External" /><Relationship Id="rId60" Type="http://schemas.openxmlformats.org/officeDocument/2006/relationships/hyperlink" Target="https://podminky.urs.cz/item/CS_URS_2021_02/998011001" TargetMode="External" /><Relationship Id="rId61" Type="http://schemas.openxmlformats.org/officeDocument/2006/relationships/hyperlink" Target="https://podminky.urs.cz/item/CS_URS_2021_02/711113125" TargetMode="External" /><Relationship Id="rId62" Type="http://schemas.openxmlformats.org/officeDocument/2006/relationships/hyperlink" Target="https://podminky.urs.cz/item/CS_URS_2021_02/711161212" TargetMode="External" /><Relationship Id="rId63" Type="http://schemas.openxmlformats.org/officeDocument/2006/relationships/hyperlink" Target="https://podminky.urs.cz/item/CS_URS_2021_02/998711101" TargetMode="External" /><Relationship Id="rId64" Type="http://schemas.openxmlformats.org/officeDocument/2006/relationships/hyperlink" Target="https://podminky.urs.cz/item/CS_URS_2021_02/763135881" TargetMode="External" /><Relationship Id="rId65" Type="http://schemas.openxmlformats.org/officeDocument/2006/relationships/hyperlink" Target="https://podminky.urs.cz/item/CS_URS_2021_02/763135611" TargetMode="External" /><Relationship Id="rId66" Type="http://schemas.openxmlformats.org/officeDocument/2006/relationships/hyperlink" Target="https://podminky.urs.cz/item/CS_URS_2021_02/767590110" TargetMode="External" /><Relationship Id="rId67" Type="http://schemas.openxmlformats.org/officeDocument/2006/relationships/hyperlink" Target="https://podminky.urs.cz/item/CS_URS_2021_02/767163221" TargetMode="External" /><Relationship Id="rId68" Type="http://schemas.openxmlformats.org/officeDocument/2006/relationships/hyperlink" Target="https://podminky.urs.cz/item/CS_URS_2021_02/998767101" TargetMode="External" /><Relationship Id="rId69" Type="http://schemas.openxmlformats.org/officeDocument/2006/relationships/hyperlink" Target="https://podminky.urs.cz/item/CS_URS_2021_02/771111011" TargetMode="External" /><Relationship Id="rId70" Type="http://schemas.openxmlformats.org/officeDocument/2006/relationships/hyperlink" Target="https://podminky.urs.cz/item/CS_URS_2021_02/771121011" TargetMode="External" /><Relationship Id="rId71" Type="http://schemas.openxmlformats.org/officeDocument/2006/relationships/hyperlink" Target="https://podminky.urs.cz/item/CS_URS_2021_02/771474113" TargetMode="External" /><Relationship Id="rId72" Type="http://schemas.openxmlformats.org/officeDocument/2006/relationships/hyperlink" Target="https://podminky.urs.cz/item/CS_URS_2021_02/59761409" TargetMode="External" /><Relationship Id="rId73" Type="http://schemas.openxmlformats.org/officeDocument/2006/relationships/hyperlink" Target="https://podminky.urs.cz/item/CS_URS_2021_02/771574375" TargetMode="External" /><Relationship Id="rId74" Type="http://schemas.openxmlformats.org/officeDocument/2006/relationships/hyperlink" Target="https://podminky.urs.cz/item/CS_URS_2021_02/59761409" TargetMode="External" /><Relationship Id="rId75" Type="http://schemas.openxmlformats.org/officeDocument/2006/relationships/hyperlink" Target="https://podminky.urs.cz/item/CS_URS_2021_02/771577121" TargetMode="External" /><Relationship Id="rId76" Type="http://schemas.openxmlformats.org/officeDocument/2006/relationships/hyperlink" Target="https://podminky.urs.cz/item/CS_URS_2021_02/771591115" TargetMode="External" /><Relationship Id="rId77" Type="http://schemas.openxmlformats.org/officeDocument/2006/relationships/hyperlink" Target="https://podminky.urs.cz/item/CS_URS_2021_02/771151026" TargetMode="External" /><Relationship Id="rId78" Type="http://schemas.openxmlformats.org/officeDocument/2006/relationships/hyperlink" Target="https://podminky.urs.cz/item/CS_URS_2021_02/998771101" TargetMode="External" /><Relationship Id="rId79" Type="http://schemas.openxmlformats.org/officeDocument/2006/relationships/hyperlink" Target="https://podminky.urs.cz/item/CS_URS_2021_02/998772101" TargetMode="External" /><Relationship Id="rId80" Type="http://schemas.openxmlformats.org/officeDocument/2006/relationships/hyperlink" Target="https://podminky.urs.cz/item/CS_URS_2021_02/998782101" TargetMode="External" /><Relationship Id="rId81" Type="http://schemas.openxmlformats.org/officeDocument/2006/relationships/hyperlink" Target="https://podminky.urs.cz/item/CS_URS_2021_02/783301313" TargetMode="External" /><Relationship Id="rId82" Type="http://schemas.openxmlformats.org/officeDocument/2006/relationships/hyperlink" Target="https://podminky.urs.cz/item/CS_URS_2021_02/783314101" TargetMode="External" /><Relationship Id="rId83" Type="http://schemas.openxmlformats.org/officeDocument/2006/relationships/hyperlink" Target="https://podminky.urs.cz/item/CS_URS_2021_02/783317101" TargetMode="External" /><Relationship Id="rId84" Type="http://schemas.openxmlformats.org/officeDocument/2006/relationships/hyperlink" Target="https://podminky.urs.cz/item/CS_URS_2021_02/784121009" TargetMode="External" /><Relationship Id="rId85" Type="http://schemas.openxmlformats.org/officeDocument/2006/relationships/hyperlink" Target="https://podminky.urs.cz/item/CS_URS_2021_02/784181109" TargetMode="External" /><Relationship Id="rId86" Type="http://schemas.openxmlformats.org/officeDocument/2006/relationships/hyperlink" Target="https://podminky.urs.cz/item/CS_URS_2021_02/784211009" TargetMode="External" /><Relationship Id="rId8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741110511" TargetMode="External" /><Relationship Id="rId2" Type="http://schemas.openxmlformats.org/officeDocument/2006/relationships/hyperlink" Target="https://podminky.urs.cz/item/CS_URS_2021_02/34571004" TargetMode="External" /><Relationship Id="rId3" Type="http://schemas.openxmlformats.org/officeDocument/2006/relationships/hyperlink" Target="https://podminky.urs.cz/item/CS_URS_2021_02/741122015" TargetMode="External" /><Relationship Id="rId4" Type="http://schemas.openxmlformats.org/officeDocument/2006/relationships/hyperlink" Target="https://podminky.urs.cz/item/CS_URS_2021_02/34111030" TargetMode="External" /><Relationship Id="rId5" Type="http://schemas.openxmlformats.org/officeDocument/2006/relationships/hyperlink" Target="https://podminky.urs.cz/item/CS_URS_2021_02/741120001" TargetMode="External" /><Relationship Id="rId6" Type="http://schemas.openxmlformats.org/officeDocument/2006/relationships/hyperlink" Target="https://podminky.urs.cz/item/CS_URS_2021_02/34141027" TargetMode="External" /><Relationship Id="rId7" Type="http://schemas.openxmlformats.org/officeDocument/2006/relationships/hyperlink" Target="https://podminky.urs.cz/item/CS_URS_2021_02/741130001" TargetMode="External" /><Relationship Id="rId8" Type="http://schemas.openxmlformats.org/officeDocument/2006/relationships/hyperlink" Target="https://podminky.urs.cz/item/CS_URS_2021_02/741130004" TargetMode="External" /><Relationship Id="rId9" Type="http://schemas.openxmlformats.org/officeDocument/2006/relationships/hyperlink" Target="https://podminky.urs.cz/item/CS_URS_2021_02/741210001" TargetMode="External" /><Relationship Id="rId10" Type="http://schemas.openxmlformats.org/officeDocument/2006/relationships/hyperlink" Target="https://podminky.urs.cz/item/CS_URS_2021_02/741810001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36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36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36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2"/>
      <c r="BS17" s="18" t="s">
        <v>39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43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44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45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46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47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48</v>
      </c>
      <c r="E29" s="49"/>
      <c r="F29" s="33" t="s">
        <v>49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50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51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52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53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54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55</v>
      </c>
      <c r="U35" s="56"/>
      <c r="V35" s="56"/>
      <c r="W35" s="56"/>
      <c r="X35" s="58" t="s">
        <v>56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57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210817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Bezbariérové vstupy PdF UP v Olomouci Žižkovo náměstí 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Olomouc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16. 8. 2021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ÚP Olomouc, Křížkovského 511/8, Olomouc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37</v>
      </c>
      <c r="AJ49" s="42"/>
      <c r="AK49" s="42"/>
      <c r="AL49" s="42"/>
      <c r="AM49" s="75" t="str">
        <f>IF(E17="","",E17)</f>
        <v>Atelier A, Ul.8.května 16, Olomouc</v>
      </c>
      <c r="AN49" s="66"/>
      <c r="AO49" s="66"/>
      <c r="AP49" s="66"/>
      <c r="AQ49" s="42"/>
      <c r="AR49" s="46"/>
      <c r="AS49" s="76" t="s">
        <v>58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3" t="s">
        <v>35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40</v>
      </c>
      <c r="AJ50" s="42"/>
      <c r="AK50" s="42"/>
      <c r="AL50" s="42"/>
      <c r="AM50" s="75" t="str">
        <f>IF(E20="","",E20)</f>
        <v>Kucek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59</v>
      </c>
      <c r="D52" s="89"/>
      <c r="E52" s="89"/>
      <c r="F52" s="89"/>
      <c r="G52" s="89"/>
      <c r="H52" s="90"/>
      <c r="I52" s="91" t="s">
        <v>60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61</v>
      </c>
      <c r="AH52" s="89"/>
      <c r="AI52" s="89"/>
      <c r="AJ52" s="89"/>
      <c r="AK52" s="89"/>
      <c r="AL52" s="89"/>
      <c r="AM52" s="89"/>
      <c r="AN52" s="91" t="s">
        <v>62</v>
      </c>
      <c r="AO52" s="89"/>
      <c r="AP52" s="89"/>
      <c r="AQ52" s="93" t="s">
        <v>63</v>
      </c>
      <c r="AR52" s="46"/>
      <c r="AS52" s="94" t="s">
        <v>64</v>
      </c>
      <c r="AT52" s="95" t="s">
        <v>65</v>
      </c>
      <c r="AU52" s="95" t="s">
        <v>66</v>
      </c>
      <c r="AV52" s="95" t="s">
        <v>67</v>
      </c>
      <c r="AW52" s="95" t="s">
        <v>68</v>
      </c>
      <c r="AX52" s="95" t="s">
        <v>69</v>
      </c>
      <c r="AY52" s="95" t="s">
        <v>70</v>
      </c>
      <c r="AZ52" s="95" t="s">
        <v>71</v>
      </c>
      <c r="BA52" s="95" t="s">
        <v>72</v>
      </c>
      <c r="BB52" s="95" t="s">
        <v>73</v>
      </c>
      <c r="BC52" s="95" t="s">
        <v>74</v>
      </c>
      <c r="BD52" s="96" t="s">
        <v>75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ROUND(AG55+AG60,2)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32</v>
      </c>
      <c r="AR54" s="106"/>
      <c r="AS54" s="107">
        <f>ROUND(AS55+AS60,2)</f>
        <v>0</v>
      </c>
      <c r="AT54" s="108">
        <f>ROUND(SUM(AV54:AW54),2)</f>
        <v>0</v>
      </c>
      <c r="AU54" s="109">
        <f>ROUND(AU55+AU60,5)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ROUND(AZ55+AZ60,2)</f>
        <v>0</v>
      </c>
      <c r="BA54" s="108">
        <f>ROUND(BA55+BA60,2)</f>
        <v>0</v>
      </c>
      <c r="BB54" s="108">
        <f>ROUND(BB55+BB60,2)</f>
        <v>0</v>
      </c>
      <c r="BC54" s="108">
        <f>ROUND(BC55+BC60,2)</f>
        <v>0</v>
      </c>
      <c r="BD54" s="110">
        <f>ROUND(BD55+BD60,2)</f>
        <v>0</v>
      </c>
      <c r="BE54" s="6"/>
      <c r="BS54" s="111" t="s">
        <v>77</v>
      </c>
      <c r="BT54" s="111" t="s">
        <v>78</v>
      </c>
      <c r="BU54" s="112" t="s">
        <v>79</v>
      </c>
      <c r="BV54" s="111" t="s">
        <v>80</v>
      </c>
      <c r="BW54" s="111" t="s">
        <v>5</v>
      </c>
      <c r="BX54" s="111" t="s">
        <v>81</v>
      </c>
      <c r="CL54" s="111" t="s">
        <v>19</v>
      </c>
    </row>
    <row r="55" s="7" customFormat="1" ht="24.75" customHeight="1">
      <c r="A55" s="7"/>
      <c r="B55" s="113"/>
      <c r="C55" s="114"/>
      <c r="D55" s="115" t="s">
        <v>82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83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77</v>
      </c>
      <c r="BT55" s="125" t="s">
        <v>84</v>
      </c>
      <c r="BU55" s="125" t="s">
        <v>79</v>
      </c>
      <c r="BV55" s="125" t="s">
        <v>80</v>
      </c>
      <c r="BW55" s="125" t="s">
        <v>85</v>
      </c>
      <c r="BX55" s="125" t="s">
        <v>5</v>
      </c>
      <c r="CL55" s="125" t="s">
        <v>32</v>
      </c>
      <c r="CM55" s="125" t="s">
        <v>86</v>
      </c>
    </row>
    <row r="56" s="4" customFormat="1" ht="16.5" customHeight="1">
      <c r="A56" s="4"/>
      <c r="B56" s="65"/>
      <c r="C56" s="126"/>
      <c r="D56" s="126"/>
      <c r="E56" s="127" t="s">
        <v>82</v>
      </c>
      <c r="F56" s="127"/>
      <c r="G56" s="127"/>
      <c r="H56" s="127"/>
      <c r="I56" s="127"/>
      <c r="J56" s="126"/>
      <c r="K56" s="127" t="s">
        <v>87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ROUND(SUM(AG57:AG59),2)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88</v>
      </c>
      <c r="AR56" s="67"/>
      <c r="AS56" s="131">
        <f>ROUND(SUM(AS57:AS59),2)</f>
        <v>0</v>
      </c>
      <c r="AT56" s="132">
        <f>ROUND(SUM(AV56:AW56),2)</f>
        <v>0</v>
      </c>
      <c r="AU56" s="133">
        <f>ROUND(SUM(AU57:AU59),5)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ROUND(SUM(AZ57:AZ59),2)</f>
        <v>0</v>
      </c>
      <c r="BA56" s="132">
        <f>ROUND(SUM(BA57:BA59),2)</f>
        <v>0</v>
      </c>
      <c r="BB56" s="132">
        <f>ROUND(SUM(BB57:BB59),2)</f>
        <v>0</v>
      </c>
      <c r="BC56" s="132">
        <f>ROUND(SUM(BC57:BC59),2)</f>
        <v>0</v>
      </c>
      <c r="BD56" s="134">
        <f>ROUND(SUM(BD57:BD59),2)</f>
        <v>0</v>
      </c>
      <c r="BE56" s="4"/>
      <c r="BS56" s="135" t="s">
        <v>77</v>
      </c>
      <c r="BT56" s="135" t="s">
        <v>86</v>
      </c>
      <c r="BV56" s="135" t="s">
        <v>80</v>
      </c>
      <c r="BW56" s="135" t="s">
        <v>89</v>
      </c>
      <c r="BX56" s="135" t="s">
        <v>85</v>
      </c>
      <c r="CL56" s="135" t="s">
        <v>32</v>
      </c>
    </row>
    <row r="57" s="4" customFormat="1" ht="16.5" customHeight="1">
      <c r="A57" s="136" t="s">
        <v>90</v>
      </c>
      <c r="B57" s="65"/>
      <c r="C57" s="126"/>
      <c r="D57" s="126"/>
      <c r="E57" s="126"/>
      <c r="F57" s="127" t="s">
        <v>82</v>
      </c>
      <c r="G57" s="127"/>
      <c r="H57" s="127"/>
      <c r="I57" s="127"/>
      <c r="J57" s="127"/>
      <c r="K57" s="126"/>
      <c r="L57" s="127" t="s">
        <v>87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9">
        <f>'01 - Vstup z ulice'!J32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'01 - Vstup z ulice'!P113</f>
        <v>0</v>
      </c>
      <c r="AV57" s="132">
        <f>'01 - Vstup z ulice'!J35</f>
        <v>0</v>
      </c>
      <c r="AW57" s="132">
        <f>'01 - Vstup z ulice'!J36</f>
        <v>0</v>
      </c>
      <c r="AX57" s="132">
        <f>'01 - Vstup z ulice'!J37</f>
        <v>0</v>
      </c>
      <c r="AY57" s="132">
        <f>'01 - Vstup z ulice'!J38</f>
        <v>0</v>
      </c>
      <c r="AZ57" s="132">
        <f>'01 - Vstup z ulice'!F35</f>
        <v>0</v>
      </c>
      <c r="BA57" s="132">
        <f>'01 - Vstup z ulice'!F36</f>
        <v>0</v>
      </c>
      <c r="BB57" s="132">
        <f>'01 - Vstup z ulice'!F37</f>
        <v>0</v>
      </c>
      <c r="BC57" s="132">
        <f>'01 - Vstup z ulice'!F38</f>
        <v>0</v>
      </c>
      <c r="BD57" s="134">
        <f>'01 - Vstup z ulice'!F39</f>
        <v>0</v>
      </c>
      <c r="BE57" s="4"/>
      <c r="BT57" s="135" t="s">
        <v>91</v>
      </c>
      <c r="BU57" s="135" t="s">
        <v>92</v>
      </c>
      <c r="BV57" s="135" t="s">
        <v>80</v>
      </c>
      <c r="BW57" s="135" t="s">
        <v>89</v>
      </c>
      <c r="BX57" s="135" t="s">
        <v>85</v>
      </c>
      <c r="CL57" s="135" t="s">
        <v>32</v>
      </c>
    </row>
    <row r="58" s="4" customFormat="1" ht="16.5" customHeight="1">
      <c r="A58" s="136" t="s">
        <v>90</v>
      </c>
      <c r="B58" s="65"/>
      <c r="C58" s="126"/>
      <c r="D58" s="126"/>
      <c r="E58" s="126"/>
      <c r="F58" s="127" t="s">
        <v>93</v>
      </c>
      <c r="G58" s="127"/>
      <c r="H58" s="127"/>
      <c r="I58" s="127"/>
      <c r="J58" s="127"/>
      <c r="K58" s="126"/>
      <c r="L58" s="127" t="s">
        <v>94</v>
      </c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'01.1 - Slaboproud - vstup...'!J34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'01.1 - Slaboproud - vstup...'!P95</f>
        <v>0</v>
      </c>
      <c r="AV58" s="132">
        <f>'01.1 - Slaboproud - vstup...'!J37</f>
        <v>0</v>
      </c>
      <c r="AW58" s="132">
        <f>'01.1 - Slaboproud - vstup...'!J38</f>
        <v>0</v>
      </c>
      <c r="AX58" s="132">
        <f>'01.1 - Slaboproud - vstup...'!J39</f>
        <v>0</v>
      </c>
      <c r="AY58" s="132">
        <f>'01.1 - Slaboproud - vstup...'!J40</f>
        <v>0</v>
      </c>
      <c r="AZ58" s="132">
        <f>'01.1 - Slaboproud - vstup...'!F37</f>
        <v>0</v>
      </c>
      <c r="BA58" s="132">
        <f>'01.1 - Slaboproud - vstup...'!F38</f>
        <v>0</v>
      </c>
      <c r="BB58" s="132">
        <f>'01.1 - Slaboproud - vstup...'!F39</f>
        <v>0</v>
      </c>
      <c r="BC58" s="132">
        <f>'01.1 - Slaboproud - vstup...'!F40</f>
        <v>0</v>
      </c>
      <c r="BD58" s="134">
        <f>'01.1 - Slaboproud - vstup...'!F41</f>
        <v>0</v>
      </c>
      <c r="BE58" s="4"/>
      <c r="BT58" s="135" t="s">
        <v>91</v>
      </c>
      <c r="BV58" s="135" t="s">
        <v>80</v>
      </c>
      <c r="BW58" s="135" t="s">
        <v>95</v>
      </c>
      <c r="BX58" s="135" t="s">
        <v>89</v>
      </c>
      <c r="CL58" s="135" t="s">
        <v>32</v>
      </c>
    </row>
    <row r="59" s="4" customFormat="1" ht="16.5" customHeight="1">
      <c r="A59" s="136" t="s">
        <v>90</v>
      </c>
      <c r="B59" s="65"/>
      <c r="C59" s="126"/>
      <c r="D59" s="126"/>
      <c r="E59" s="126"/>
      <c r="F59" s="127" t="s">
        <v>96</v>
      </c>
      <c r="G59" s="127"/>
      <c r="H59" s="127"/>
      <c r="I59" s="127"/>
      <c r="J59" s="127"/>
      <c r="K59" s="126"/>
      <c r="L59" s="127" t="s">
        <v>97</v>
      </c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'01.2 - Elektroinstalace -...'!J34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88</v>
      </c>
      <c r="AR59" s="67"/>
      <c r="AS59" s="131">
        <v>0</v>
      </c>
      <c r="AT59" s="132">
        <f>ROUND(SUM(AV59:AW59),2)</f>
        <v>0</v>
      </c>
      <c r="AU59" s="133">
        <f>'01.2 - Elektroinstalace -...'!P94</f>
        <v>0</v>
      </c>
      <c r="AV59" s="132">
        <f>'01.2 - Elektroinstalace -...'!J37</f>
        <v>0</v>
      </c>
      <c r="AW59" s="132">
        <f>'01.2 - Elektroinstalace -...'!J38</f>
        <v>0</v>
      </c>
      <c r="AX59" s="132">
        <f>'01.2 - Elektroinstalace -...'!J39</f>
        <v>0</v>
      </c>
      <c r="AY59" s="132">
        <f>'01.2 - Elektroinstalace -...'!J40</f>
        <v>0</v>
      </c>
      <c r="AZ59" s="132">
        <f>'01.2 - Elektroinstalace -...'!F37</f>
        <v>0</v>
      </c>
      <c r="BA59" s="132">
        <f>'01.2 - Elektroinstalace -...'!F38</f>
        <v>0</v>
      </c>
      <c r="BB59" s="132">
        <f>'01.2 - Elektroinstalace -...'!F39</f>
        <v>0</v>
      </c>
      <c r="BC59" s="132">
        <f>'01.2 - Elektroinstalace -...'!F40</f>
        <v>0</v>
      </c>
      <c r="BD59" s="134">
        <f>'01.2 - Elektroinstalace -...'!F41</f>
        <v>0</v>
      </c>
      <c r="BE59" s="4"/>
      <c r="BT59" s="135" t="s">
        <v>91</v>
      </c>
      <c r="BV59" s="135" t="s">
        <v>80</v>
      </c>
      <c r="BW59" s="135" t="s">
        <v>98</v>
      </c>
      <c r="BX59" s="135" t="s">
        <v>89</v>
      </c>
      <c r="CL59" s="135" t="s">
        <v>32</v>
      </c>
    </row>
    <row r="60" s="7" customFormat="1" ht="16.5" customHeight="1">
      <c r="A60" s="7"/>
      <c r="B60" s="113"/>
      <c r="C60" s="114"/>
      <c r="D60" s="115" t="s">
        <v>99</v>
      </c>
      <c r="E60" s="115"/>
      <c r="F60" s="115"/>
      <c r="G60" s="115"/>
      <c r="H60" s="115"/>
      <c r="I60" s="116"/>
      <c r="J60" s="115" t="s">
        <v>100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ROUND(SUM(AG61:AG62),2)</f>
        <v>0</v>
      </c>
      <c r="AH60" s="116"/>
      <c r="AI60" s="116"/>
      <c r="AJ60" s="116"/>
      <c r="AK60" s="116"/>
      <c r="AL60" s="116"/>
      <c r="AM60" s="116"/>
      <c r="AN60" s="118">
        <f>SUM(AG60,AT60)</f>
        <v>0</v>
      </c>
      <c r="AO60" s="116"/>
      <c r="AP60" s="116"/>
      <c r="AQ60" s="119" t="s">
        <v>83</v>
      </c>
      <c r="AR60" s="120"/>
      <c r="AS60" s="121">
        <f>ROUND(SUM(AS61:AS62),2)</f>
        <v>0</v>
      </c>
      <c r="AT60" s="122">
        <f>ROUND(SUM(AV60:AW60),2)</f>
        <v>0</v>
      </c>
      <c r="AU60" s="123">
        <f>ROUND(SUM(AU61:AU62),5)</f>
        <v>0</v>
      </c>
      <c r="AV60" s="122">
        <f>ROUND(AZ60*L29,2)</f>
        <v>0</v>
      </c>
      <c r="AW60" s="122">
        <f>ROUND(BA60*L30,2)</f>
        <v>0</v>
      </c>
      <c r="AX60" s="122">
        <f>ROUND(BB60*L29,2)</f>
        <v>0</v>
      </c>
      <c r="AY60" s="122">
        <f>ROUND(BC60*L30,2)</f>
        <v>0</v>
      </c>
      <c r="AZ60" s="122">
        <f>ROUND(SUM(AZ61:AZ62),2)</f>
        <v>0</v>
      </c>
      <c r="BA60" s="122">
        <f>ROUND(SUM(BA61:BA62),2)</f>
        <v>0</v>
      </c>
      <c r="BB60" s="122">
        <f>ROUND(SUM(BB61:BB62),2)</f>
        <v>0</v>
      </c>
      <c r="BC60" s="122">
        <f>ROUND(SUM(BC61:BC62),2)</f>
        <v>0</v>
      </c>
      <c r="BD60" s="124">
        <f>ROUND(SUM(BD61:BD62),2)</f>
        <v>0</v>
      </c>
      <c r="BE60" s="7"/>
      <c r="BS60" s="125" t="s">
        <v>77</v>
      </c>
      <c r="BT60" s="125" t="s">
        <v>84</v>
      </c>
      <c r="BU60" s="125" t="s">
        <v>79</v>
      </c>
      <c r="BV60" s="125" t="s">
        <v>80</v>
      </c>
      <c r="BW60" s="125" t="s">
        <v>101</v>
      </c>
      <c r="BX60" s="125" t="s">
        <v>5</v>
      </c>
      <c r="CL60" s="125" t="s">
        <v>32</v>
      </c>
      <c r="CM60" s="125" t="s">
        <v>86</v>
      </c>
    </row>
    <row r="61" s="4" customFormat="1" ht="16.5" customHeight="1">
      <c r="A61" s="136" t="s">
        <v>90</v>
      </c>
      <c r="B61" s="65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'ON.1 - Ostatní náklady'!J32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'ON.1 - Ostatní náklady'!P86</f>
        <v>0</v>
      </c>
      <c r="AV61" s="132">
        <f>'ON.1 - Ostatní náklady'!J35</f>
        <v>0</v>
      </c>
      <c r="AW61" s="132">
        <f>'ON.1 - Ostatní náklady'!J36</f>
        <v>0</v>
      </c>
      <c r="AX61" s="132">
        <f>'ON.1 - Ostatní náklady'!J37</f>
        <v>0</v>
      </c>
      <c r="AY61" s="132">
        <f>'ON.1 - Ostatní náklady'!J38</f>
        <v>0</v>
      </c>
      <c r="AZ61" s="132">
        <f>'ON.1 - Ostatní náklady'!F35</f>
        <v>0</v>
      </c>
      <c r="BA61" s="132">
        <f>'ON.1 - Ostatní náklady'!F36</f>
        <v>0</v>
      </c>
      <c r="BB61" s="132">
        <f>'ON.1 - Ostatní náklady'!F37</f>
        <v>0</v>
      </c>
      <c r="BC61" s="132">
        <f>'ON.1 - Ostatní náklady'!F38</f>
        <v>0</v>
      </c>
      <c r="BD61" s="134">
        <f>'ON.1 - Ostatní náklady'!F39</f>
        <v>0</v>
      </c>
      <c r="BE61" s="4"/>
      <c r="BT61" s="135" t="s">
        <v>86</v>
      </c>
      <c r="BV61" s="135" t="s">
        <v>80</v>
      </c>
      <c r="BW61" s="135" t="s">
        <v>104</v>
      </c>
      <c r="BX61" s="135" t="s">
        <v>101</v>
      </c>
      <c r="CL61" s="135" t="s">
        <v>32</v>
      </c>
    </row>
    <row r="62" s="4" customFormat="1" ht="16.5" customHeight="1">
      <c r="A62" s="136" t="s">
        <v>90</v>
      </c>
      <c r="B62" s="65"/>
      <c r="C62" s="126"/>
      <c r="D62" s="126"/>
      <c r="E62" s="127" t="s">
        <v>105</v>
      </c>
      <c r="F62" s="127"/>
      <c r="G62" s="127"/>
      <c r="H62" s="127"/>
      <c r="I62" s="127"/>
      <c r="J62" s="126"/>
      <c r="K62" s="127" t="s">
        <v>106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'VRN.1 - Vedlejší rozpočto...'!J32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88</v>
      </c>
      <c r="AR62" s="67"/>
      <c r="AS62" s="137">
        <v>0</v>
      </c>
      <c r="AT62" s="138">
        <f>ROUND(SUM(AV62:AW62),2)</f>
        <v>0</v>
      </c>
      <c r="AU62" s="139">
        <f>'VRN.1 - Vedlejší rozpočto...'!P86</f>
        <v>0</v>
      </c>
      <c r="AV62" s="138">
        <f>'VRN.1 - Vedlejší rozpočto...'!J35</f>
        <v>0</v>
      </c>
      <c r="AW62" s="138">
        <f>'VRN.1 - Vedlejší rozpočto...'!J36</f>
        <v>0</v>
      </c>
      <c r="AX62" s="138">
        <f>'VRN.1 - Vedlejší rozpočto...'!J37</f>
        <v>0</v>
      </c>
      <c r="AY62" s="138">
        <f>'VRN.1 - Vedlejší rozpočto...'!J38</f>
        <v>0</v>
      </c>
      <c r="AZ62" s="138">
        <f>'VRN.1 - Vedlejší rozpočto...'!F35</f>
        <v>0</v>
      </c>
      <c r="BA62" s="138">
        <f>'VRN.1 - Vedlejší rozpočto...'!F36</f>
        <v>0</v>
      </c>
      <c r="BB62" s="138">
        <f>'VRN.1 - Vedlejší rozpočto...'!F37</f>
        <v>0</v>
      </c>
      <c r="BC62" s="138">
        <f>'VRN.1 - Vedlejší rozpočto...'!F38</f>
        <v>0</v>
      </c>
      <c r="BD62" s="140">
        <f>'VRN.1 - Vedlejší rozpočto...'!F39</f>
        <v>0</v>
      </c>
      <c r="BE62" s="4"/>
      <c r="BT62" s="135" t="s">
        <v>86</v>
      </c>
      <c r="BV62" s="135" t="s">
        <v>80</v>
      </c>
      <c r="BW62" s="135" t="s">
        <v>107</v>
      </c>
      <c r="BX62" s="135" t="s">
        <v>101</v>
      </c>
      <c r="CL62" s="135" t="s">
        <v>32</v>
      </c>
    </row>
    <row r="63" s="2" customFormat="1" ht="30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</sheetData>
  <sheetProtection sheet="1" formatColumns="0" formatRows="0" objects="1" scenarios="1" spinCount="100000" saltValue="pDe1UTQbh/k/qKlY1RiS4G4+zuOM2syADxnVSakQJg+40aseWwWoqSOXP2HDPXtEKUeiY2itfUN1Y2wsE6cnhQ==" hashValue="6ZnaKQhKIM8nVQoMYFgeWWJP2oZvzWMdZFYFwpv9sFlsKcohKTIVDaEA4W266UDDRNU1OI+NA6VoWESWDZUQSA==" algorithmName="SHA-512" password="CC35"/>
  <mergeCells count="70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7" location="'01 - Vstup z ulice'!C2" display="/"/>
    <hyperlink ref="A58" location="'01.1 - Slaboproud - vstup...'!C2" display="/"/>
    <hyperlink ref="A59" location="'01.2 - Elektroinstalace -...'!C2" display="/"/>
    <hyperlink ref="A61" location="'ON.1 - Ostatní náklady'!C2" display="/"/>
    <hyperlink ref="A62" location="'VRN.1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86</v>
      </c>
    </row>
    <row r="4" s="1" customFormat="1" ht="24.96" customHeight="1">
      <c r="B4" s="21"/>
      <c r="D4" s="143" t="s">
        <v>108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16</v>
      </c>
      <c r="L6" s="21"/>
    </row>
    <row r="7" s="1" customFormat="1" ht="16.5" customHeight="1">
      <c r="B7" s="21"/>
      <c r="E7" s="146" t="str">
        <f>'Rekapitulace stavby'!K6</f>
        <v>Bezbariérové vstupy PdF UP v Olomouci Žižkovo náměstí 5</v>
      </c>
      <c r="F7" s="145"/>
      <c r="G7" s="145"/>
      <c r="H7" s="145"/>
      <c r="L7" s="21"/>
    </row>
    <row r="8" s="1" customFormat="1" ht="12" customHeight="1">
      <c r="B8" s="21"/>
      <c r="D8" s="145" t="s">
        <v>109</v>
      </c>
      <c r="L8" s="21"/>
    </row>
    <row r="9" s="2" customFormat="1" ht="16.5" customHeight="1">
      <c r="A9" s="40"/>
      <c r="B9" s="46"/>
      <c r="C9" s="40"/>
      <c r="D9" s="40"/>
      <c r="E9" s="146" t="s">
        <v>110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111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112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32</v>
      </c>
      <c r="G13" s="40"/>
      <c r="H13" s="40"/>
      <c r="I13" s="145" t="s">
        <v>20</v>
      </c>
      <c r="J13" s="135" t="s">
        <v>32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16. 8. 2021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30</v>
      </c>
      <c r="E16" s="40"/>
      <c r="F16" s="40"/>
      <c r="G16" s="40"/>
      <c r="H16" s="40"/>
      <c r="I16" s="145" t="s">
        <v>31</v>
      </c>
      <c r="J16" s="135" t="s">
        <v>32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5" t="s">
        <v>34</v>
      </c>
      <c r="J17" s="135" t="s">
        <v>32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35</v>
      </c>
      <c r="E19" s="40"/>
      <c r="F19" s="40"/>
      <c r="G19" s="40"/>
      <c r="H19" s="40"/>
      <c r="I19" s="145" t="s">
        <v>31</v>
      </c>
      <c r="J19" s="34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5" t="s">
        <v>34</v>
      </c>
      <c r="J20" s="34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37</v>
      </c>
      <c r="E22" s="40"/>
      <c r="F22" s="40"/>
      <c r="G22" s="40"/>
      <c r="H22" s="40"/>
      <c r="I22" s="145" t="s">
        <v>31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</v>
      </c>
      <c r="F23" s="40"/>
      <c r="G23" s="40"/>
      <c r="H23" s="40"/>
      <c r="I23" s="145" t="s">
        <v>34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40</v>
      </c>
      <c r="E25" s="40"/>
      <c r="F25" s="40"/>
      <c r="G25" s="40"/>
      <c r="H25" s="40"/>
      <c r="I25" s="145" t="s">
        <v>31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41</v>
      </c>
      <c r="F26" s="40"/>
      <c r="G26" s="40"/>
      <c r="H26" s="40"/>
      <c r="I26" s="145" t="s">
        <v>34</v>
      </c>
      <c r="J26" s="135" t="s">
        <v>32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42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113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44</v>
      </c>
      <c r="E32" s="40"/>
      <c r="F32" s="40"/>
      <c r="G32" s="40"/>
      <c r="H32" s="40"/>
      <c r="I32" s="40"/>
      <c r="J32" s="156">
        <f>ROUND(J113,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46</v>
      </c>
      <c r="G34" s="40"/>
      <c r="H34" s="40"/>
      <c r="I34" s="157" t="s">
        <v>45</v>
      </c>
      <c r="J34" s="157" t="s">
        <v>47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48</v>
      </c>
      <c r="E35" s="145" t="s">
        <v>49</v>
      </c>
      <c r="F35" s="159">
        <f>ROUND((SUM(BE113:BE622)),  2)</f>
        <v>0</v>
      </c>
      <c r="G35" s="40"/>
      <c r="H35" s="40"/>
      <c r="I35" s="160">
        <v>0.20999999999999999</v>
      </c>
      <c r="J35" s="159">
        <f>ROUND(((SUM(BE113:BE622))*I35),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50</v>
      </c>
      <c r="F36" s="159">
        <f>ROUND((SUM(BF113:BF622)),  2)</f>
        <v>0</v>
      </c>
      <c r="G36" s="40"/>
      <c r="H36" s="40"/>
      <c r="I36" s="160">
        <v>0.14999999999999999</v>
      </c>
      <c r="J36" s="159">
        <f>ROUND(((SUM(BF113:BF622))*I36),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59">
        <f>ROUND((SUM(BG113:BG622)),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52</v>
      </c>
      <c r="F38" s="159">
        <f>ROUND((SUM(BH113:BH622)),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53</v>
      </c>
      <c r="F39" s="159">
        <f>ROUND((SUM(BI113:BI622)),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54</v>
      </c>
      <c r="E41" s="163"/>
      <c r="F41" s="163"/>
      <c r="G41" s="164" t="s">
        <v>55</v>
      </c>
      <c r="H41" s="165" t="s">
        <v>56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Bezbariérové vstupy PdF UP v Olomouci Žižkovo náměstí 5</v>
      </c>
      <c r="F50" s="33"/>
      <c r="G50" s="33"/>
      <c r="H50" s="33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2" t="s">
        <v>110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111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Vstup z ulice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Olomouc</v>
      </c>
      <c r="G56" s="42"/>
      <c r="H56" s="42"/>
      <c r="I56" s="33" t="s">
        <v>24</v>
      </c>
      <c r="J56" s="74" t="str">
        <f>IF(J14="","",J14)</f>
        <v>16. 8. 2021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ÚP Olomouc, Křížkovského 511/8, Olomouc</v>
      </c>
      <c r="G58" s="42"/>
      <c r="H58" s="42"/>
      <c r="I58" s="33" t="s">
        <v>37</v>
      </c>
      <c r="J58" s="38" t="str">
        <f>E23</f>
        <v>Atelier A, Ul.8.května 16,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3" t="s">
        <v>35</v>
      </c>
      <c r="D59" s="42"/>
      <c r="E59" s="42"/>
      <c r="F59" s="28" t="str">
        <f>IF(E20="","",E20)</f>
        <v>Vyplň údaj</v>
      </c>
      <c r="G59" s="42"/>
      <c r="H59" s="42"/>
      <c r="I59" s="33" t="s">
        <v>40</v>
      </c>
      <c r="J59" s="38" t="str">
        <f>E26</f>
        <v>Kucek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76</v>
      </c>
      <c r="D63" s="42"/>
      <c r="E63" s="42"/>
      <c r="F63" s="42"/>
      <c r="G63" s="42"/>
      <c r="H63" s="42"/>
      <c r="I63" s="42"/>
      <c r="J63" s="104">
        <f>J113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6"/>
      <c r="D65" s="184" t="s">
        <v>119</v>
      </c>
      <c r="E65" s="185"/>
      <c r="F65" s="185"/>
      <c r="G65" s="185"/>
      <c r="H65" s="185"/>
      <c r="I65" s="185"/>
      <c r="J65" s="186">
        <f>J115</f>
        <v>0</v>
      </c>
      <c r="K65" s="126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3"/>
      <c r="C66" s="126"/>
      <c r="D66" s="184" t="s">
        <v>120</v>
      </c>
      <c r="E66" s="185"/>
      <c r="F66" s="185"/>
      <c r="G66" s="185"/>
      <c r="H66" s="185"/>
      <c r="I66" s="185"/>
      <c r="J66" s="186">
        <f>J174</f>
        <v>0</v>
      </c>
      <c r="K66" s="126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6"/>
      <c r="D67" s="184" t="s">
        <v>121</v>
      </c>
      <c r="E67" s="185"/>
      <c r="F67" s="185"/>
      <c r="G67" s="185"/>
      <c r="H67" s="185"/>
      <c r="I67" s="185"/>
      <c r="J67" s="186">
        <f>J191</f>
        <v>0</v>
      </c>
      <c r="K67" s="126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6"/>
      <c r="D68" s="184" t="s">
        <v>122</v>
      </c>
      <c r="E68" s="185"/>
      <c r="F68" s="185"/>
      <c r="G68" s="185"/>
      <c r="H68" s="185"/>
      <c r="I68" s="185"/>
      <c r="J68" s="186">
        <f>J254</f>
        <v>0</v>
      </c>
      <c r="K68" s="126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6"/>
      <c r="D69" s="184" t="s">
        <v>123</v>
      </c>
      <c r="E69" s="185"/>
      <c r="F69" s="185"/>
      <c r="G69" s="185"/>
      <c r="H69" s="185"/>
      <c r="I69" s="185"/>
      <c r="J69" s="186">
        <f>J278</f>
        <v>0</v>
      </c>
      <c r="K69" s="126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6"/>
      <c r="D70" s="184" t="s">
        <v>124</v>
      </c>
      <c r="E70" s="185"/>
      <c r="F70" s="185"/>
      <c r="G70" s="185"/>
      <c r="H70" s="185"/>
      <c r="I70" s="185"/>
      <c r="J70" s="186">
        <f>J286</f>
        <v>0</v>
      </c>
      <c r="K70" s="126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6"/>
      <c r="D71" s="184" t="s">
        <v>125</v>
      </c>
      <c r="E71" s="185"/>
      <c r="F71" s="185"/>
      <c r="G71" s="185"/>
      <c r="H71" s="185"/>
      <c r="I71" s="185"/>
      <c r="J71" s="186">
        <f>J311</f>
        <v>0</v>
      </c>
      <c r="K71" s="126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6"/>
      <c r="D72" s="184" t="s">
        <v>126</v>
      </c>
      <c r="E72" s="185"/>
      <c r="F72" s="185"/>
      <c r="G72" s="185"/>
      <c r="H72" s="185"/>
      <c r="I72" s="185"/>
      <c r="J72" s="186">
        <f>J327</f>
        <v>0</v>
      </c>
      <c r="K72" s="126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6"/>
      <c r="D73" s="184" t="s">
        <v>127</v>
      </c>
      <c r="E73" s="185"/>
      <c r="F73" s="185"/>
      <c r="G73" s="185"/>
      <c r="H73" s="185"/>
      <c r="I73" s="185"/>
      <c r="J73" s="186">
        <f>J339</f>
        <v>0</v>
      </c>
      <c r="K73" s="126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6"/>
      <c r="D74" s="184" t="s">
        <v>128</v>
      </c>
      <c r="E74" s="185"/>
      <c r="F74" s="185"/>
      <c r="G74" s="185"/>
      <c r="H74" s="185"/>
      <c r="I74" s="185"/>
      <c r="J74" s="186">
        <f>J347</f>
        <v>0</v>
      </c>
      <c r="K74" s="126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6"/>
      <c r="D75" s="184" t="s">
        <v>129</v>
      </c>
      <c r="E75" s="185"/>
      <c r="F75" s="185"/>
      <c r="G75" s="185"/>
      <c r="H75" s="185"/>
      <c r="I75" s="185"/>
      <c r="J75" s="186">
        <f>J401</f>
        <v>0</v>
      </c>
      <c r="K75" s="126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6"/>
      <c r="D76" s="184" t="s">
        <v>130</v>
      </c>
      <c r="E76" s="185"/>
      <c r="F76" s="185"/>
      <c r="G76" s="185"/>
      <c r="H76" s="185"/>
      <c r="I76" s="185"/>
      <c r="J76" s="186">
        <f>J411</f>
        <v>0</v>
      </c>
      <c r="K76" s="126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6"/>
      <c r="D77" s="184" t="s">
        <v>131</v>
      </c>
      <c r="E77" s="185"/>
      <c r="F77" s="185"/>
      <c r="G77" s="185"/>
      <c r="H77" s="185"/>
      <c r="I77" s="185"/>
      <c r="J77" s="186">
        <f>J420</f>
        <v>0</v>
      </c>
      <c r="K77" s="126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6"/>
      <c r="D78" s="184" t="s">
        <v>132</v>
      </c>
      <c r="E78" s="185"/>
      <c r="F78" s="185"/>
      <c r="G78" s="185"/>
      <c r="H78" s="185"/>
      <c r="I78" s="185"/>
      <c r="J78" s="186">
        <f>J431</f>
        <v>0</v>
      </c>
      <c r="K78" s="126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6"/>
      <c r="D79" s="184" t="s">
        <v>133</v>
      </c>
      <c r="E79" s="185"/>
      <c r="F79" s="185"/>
      <c r="G79" s="185"/>
      <c r="H79" s="185"/>
      <c r="I79" s="185"/>
      <c r="J79" s="186">
        <f>J439</f>
        <v>0</v>
      </c>
      <c r="K79" s="126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6"/>
      <c r="D80" s="184" t="s">
        <v>134</v>
      </c>
      <c r="E80" s="185"/>
      <c r="F80" s="185"/>
      <c r="G80" s="185"/>
      <c r="H80" s="185"/>
      <c r="I80" s="185"/>
      <c r="J80" s="186">
        <f>J456</f>
        <v>0</v>
      </c>
      <c r="K80" s="126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7"/>
      <c r="C81" s="178"/>
      <c r="D81" s="179" t="s">
        <v>135</v>
      </c>
      <c r="E81" s="180"/>
      <c r="F81" s="180"/>
      <c r="G81" s="180"/>
      <c r="H81" s="180"/>
      <c r="I81" s="180"/>
      <c r="J81" s="181">
        <f>J459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83"/>
      <c r="C82" s="126"/>
      <c r="D82" s="184" t="s">
        <v>136</v>
      </c>
      <c r="E82" s="185"/>
      <c r="F82" s="185"/>
      <c r="G82" s="185"/>
      <c r="H82" s="185"/>
      <c r="I82" s="185"/>
      <c r="J82" s="186">
        <f>J460</f>
        <v>0</v>
      </c>
      <c r="K82" s="126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6"/>
      <c r="D83" s="184" t="s">
        <v>137</v>
      </c>
      <c r="E83" s="185"/>
      <c r="F83" s="185"/>
      <c r="G83" s="185"/>
      <c r="H83" s="185"/>
      <c r="I83" s="185"/>
      <c r="J83" s="186">
        <f>J472</f>
        <v>0</v>
      </c>
      <c r="K83" s="126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6"/>
      <c r="D84" s="184" t="s">
        <v>138</v>
      </c>
      <c r="E84" s="185"/>
      <c r="F84" s="185"/>
      <c r="G84" s="185"/>
      <c r="H84" s="185"/>
      <c r="I84" s="185"/>
      <c r="J84" s="186">
        <f>J483</f>
        <v>0</v>
      </c>
      <c r="K84" s="126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6"/>
      <c r="D85" s="184" t="s">
        <v>139</v>
      </c>
      <c r="E85" s="185"/>
      <c r="F85" s="185"/>
      <c r="G85" s="185"/>
      <c r="H85" s="185"/>
      <c r="I85" s="185"/>
      <c r="J85" s="186">
        <f>J509</f>
        <v>0</v>
      </c>
      <c r="K85" s="126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6"/>
      <c r="D86" s="184" t="s">
        <v>140</v>
      </c>
      <c r="E86" s="185"/>
      <c r="F86" s="185"/>
      <c r="G86" s="185"/>
      <c r="H86" s="185"/>
      <c r="I86" s="185"/>
      <c r="J86" s="186">
        <f>J567</f>
        <v>0</v>
      </c>
      <c r="K86" s="126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6"/>
      <c r="D87" s="184" t="s">
        <v>141</v>
      </c>
      <c r="E87" s="185"/>
      <c r="F87" s="185"/>
      <c r="G87" s="185"/>
      <c r="H87" s="185"/>
      <c r="I87" s="185"/>
      <c r="J87" s="186">
        <f>J573</f>
        <v>0</v>
      </c>
      <c r="K87" s="126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6"/>
      <c r="D88" s="184" t="s">
        <v>142</v>
      </c>
      <c r="E88" s="185"/>
      <c r="F88" s="185"/>
      <c r="G88" s="185"/>
      <c r="H88" s="185"/>
      <c r="I88" s="185"/>
      <c r="J88" s="186">
        <f>J582</f>
        <v>0</v>
      </c>
      <c r="K88" s="126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6"/>
      <c r="D89" s="184" t="s">
        <v>143</v>
      </c>
      <c r="E89" s="185"/>
      <c r="F89" s="185"/>
      <c r="G89" s="185"/>
      <c r="H89" s="185"/>
      <c r="I89" s="185"/>
      <c r="J89" s="186">
        <f>J600</f>
        <v>0</v>
      </c>
      <c r="K89" s="126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9" customFormat="1" ht="24.96" customHeight="1">
      <c r="A90" s="9"/>
      <c r="B90" s="177"/>
      <c r="C90" s="178"/>
      <c r="D90" s="179" t="s">
        <v>144</v>
      </c>
      <c r="E90" s="180"/>
      <c r="F90" s="180"/>
      <c r="G90" s="180"/>
      <c r="H90" s="180"/>
      <c r="I90" s="180"/>
      <c r="J90" s="181">
        <f>J617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10" customFormat="1" ht="19.92" customHeight="1">
      <c r="A91" s="10"/>
      <c r="B91" s="183"/>
      <c r="C91" s="126"/>
      <c r="D91" s="184" t="s">
        <v>145</v>
      </c>
      <c r="E91" s="185"/>
      <c r="F91" s="185"/>
      <c r="G91" s="185"/>
      <c r="H91" s="185"/>
      <c r="I91" s="185"/>
      <c r="J91" s="186">
        <f>J618</f>
        <v>0</v>
      </c>
      <c r="K91" s="126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7" s="2" customFormat="1" ht="6.96" customHeight="1">
      <c r="A97" s="40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4.96" customHeight="1">
      <c r="A98" s="40"/>
      <c r="B98" s="41"/>
      <c r="C98" s="24" t="s">
        <v>146</v>
      </c>
      <c r="D98" s="42"/>
      <c r="E98" s="42"/>
      <c r="F98" s="42"/>
      <c r="G98" s="42"/>
      <c r="H98" s="42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3" t="s">
        <v>16</v>
      </c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172" t="str">
        <f>E7</f>
        <v>Bezbariérové vstupy PdF UP v Olomouci Žižkovo náměstí 5</v>
      </c>
      <c r="F101" s="33"/>
      <c r="G101" s="33"/>
      <c r="H101" s="33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" customFormat="1" ht="12" customHeight="1">
      <c r="B102" s="22"/>
      <c r="C102" s="33" t="s">
        <v>109</v>
      </c>
      <c r="D102" s="23"/>
      <c r="E102" s="23"/>
      <c r="F102" s="23"/>
      <c r="G102" s="23"/>
      <c r="H102" s="23"/>
      <c r="I102" s="23"/>
      <c r="J102" s="23"/>
      <c r="K102" s="23"/>
      <c r="L102" s="21"/>
    </row>
    <row r="103" s="2" customFormat="1" ht="16.5" customHeight="1">
      <c r="A103" s="40"/>
      <c r="B103" s="41"/>
      <c r="C103" s="42"/>
      <c r="D103" s="42"/>
      <c r="E103" s="172" t="s">
        <v>110</v>
      </c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3" t="s">
        <v>111</v>
      </c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71" t="str">
        <f>E11</f>
        <v>01 - Vstup z ulice</v>
      </c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22</v>
      </c>
      <c r="D107" s="42"/>
      <c r="E107" s="42"/>
      <c r="F107" s="28" t="str">
        <f>F14</f>
        <v>Olomouc</v>
      </c>
      <c r="G107" s="42"/>
      <c r="H107" s="42"/>
      <c r="I107" s="33" t="s">
        <v>24</v>
      </c>
      <c r="J107" s="74" t="str">
        <f>IF(J14="","",J14)</f>
        <v>16. 8. 2021</v>
      </c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5.65" customHeight="1">
      <c r="A109" s="40"/>
      <c r="B109" s="41"/>
      <c r="C109" s="33" t="s">
        <v>30</v>
      </c>
      <c r="D109" s="42"/>
      <c r="E109" s="42"/>
      <c r="F109" s="28" t="str">
        <f>E17</f>
        <v>ÚP Olomouc, Křížkovského 511/8, Olomouc</v>
      </c>
      <c r="G109" s="42"/>
      <c r="H109" s="42"/>
      <c r="I109" s="33" t="s">
        <v>37</v>
      </c>
      <c r="J109" s="38" t="str">
        <f>E23</f>
        <v>Atelier A, Ul.8.května 16, Olomouc</v>
      </c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3" t="s">
        <v>35</v>
      </c>
      <c r="D110" s="42"/>
      <c r="E110" s="42"/>
      <c r="F110" s="28" t="str">
        <f>IF(E20="","",E20)</f>
        <v>Vyplň údaj</v>
      </c>
      <c r="G110" s="42"/>
      <c r="H110" s="42"/>
      <c r="I110" s="33" t="s">
        <v>40</v>
      </c>
      <c r="J110" s="38" t="str">
        <f>E26</f>
        <v>Kucek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0.32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1" customFormat="1" ht="29.28" customHeight="1">
      <c r="A112" s="188"/>
      <c r="B112" s="189"/>
      <c r="C112" s="190" t="s">
        <v>147</v>
      </c>
      <c r="D112" s="191" t="s">
        <v>63</v>
      </c>
      <c r="E112" s="191" t="s">
        <v>59</v>
      </c>
      <c r="F112" s="191" t="s">
        <v>60</v>
      </c>
      <c r="G112" s="191" t="s">
        <v>148</v>
      </c>
      <c r="H112" s="191" t="s">
        <v>149</v>
      </c>
      <c r="I112" s="191" t="s">
        <v>150</v>
      </c>
      <c r="J112" s="191" t="s">
        <v>116</v>
      </c>
      <c r="K112" s="192" t="s">
        <v>151</v>
      </c>
      <c r="L112" s="193"/>
      <c r="M112" s="94" t="s">
        <v>32</v>
      </c>
      <c r="N112" s="95" t="s">
        <v>48</v>
      </c>
      <c r="O112" s="95" t="s">
        <v>152</v>
      </c>
      <c r="P112" s="95" t="s">
        <v>153</v>
      </c>
      <c r="Q112" s="95" t="s">
        <v>154</v>
      </c>
      <c r="R112" s="95" t="s">
        <v>155</v>
      </c>
      <c r="S112" s="95" t="s">
        <v>156</v>
      </c>
      <c r="T112" s="96" t="s">
        <v>157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0"/>
      <c r="B113" s="41"/>
      <c r="C113" s="101" t="s">
        <v>158</v>
      </c>
      <c r="D113" s="42"/>
      <c r="E113" s="42"/>
      <c r="F113" s="42"/>
      <c r="G113" s="42"/>
      <c r="H113" s="42"/>
      <c r="I113" s="42"/>
      <c r="J113" s="194">
        <f>BK113</f>
        <v>0</v>
      </c>
      <c r="K113" s="42"/>
      <c r="L113" s="46"/>
      <c r="M113" s="97"/>
      <c r="N113" s="195"/>
      <c r="O113" s="98"/>
      <c r="P113" s="196">
        <f>P114+P459+P617</f>
        <v>0</v>
      </c>
      <c r="Q113" s="98"/>
      <c r="R113" s="196">
        <f>R114+R459+R617</f>
        <v>62.640179630000013</v>
      </c>
      <c r="S113" s="98"/>
      <c r="T113" s="197">
        <f>T114+T459+T617</f>
        <v>24.044123759999998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77</v>
      </c>
      <c r="AU113" s="18" t="s">
        <v>117</v>
      </c>
      <c r="BK113" s="198">
        <f>BK114+BK459+BK617</f>
        <v>0</v>
      </c>
    </row>
    <row r="114" s="12" customFormat="1" ht="25.92" customHeight="1">
      <c r="A114" s="12"/>
      <c r="B114" s="199"/>
      <c r="C114" s="200"/>
      <c r="D114" s="201" t="s">
        <v>77</v>
      </c>
      <c r="E114" s="202" t="s">
        <v>159</v>
      </c>
      <c r="F114" s="202" t="s">
        <v>160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P115+P191+P254+P278+P286+P311+P327+P339+P347+P401+P411+P420+P431+P439+P456</f>
        <v>0</v>
      </c>
      <c r="Q114" s="207"/>
      <c r="R114" s="208">
        <f>R115+R191+R254+R278+R286+R311+R327+R339+R347+R401+R411+R420+R431+R439+R456</f>
        <v>61.207976300000013</v>
      </c>
      <c r="S114" s="207"/>
      <c r="T114" s="209">
        <f>T115+T191+T254+T278+T286+T311+T327+T339+T347+T401+T411+T420+T431+T439+T456</f>
        <v>23.995399999999997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84</v>
      </c>
      <c r="AT114" s="211" t="s">
        <v>77</v>
      </c>
      <c r="AU114" s="211" t="s">
        <v>78</v>
      </c>
      <c r="AY114" s="210" t="s">
        <v>161</v>
      </c>
      <c r="BK114" s="212">
        <f>BK115+BK191+BK254+BK278+BK286+BK311+BK327+BK339+BK347+BK401+BK411+BK420+BK431+BK439+BK456</f>
        <v>0</v>
      </c>
    </row>
    <row r="115" s="12" customFormat="1" ht="22.8" customHeight="1">
      <c r="A115" s="12"/>
      <c r="B115" s="199"/>
      <c r="C115" s="200"/>
      <c r="D115" s="201" t="s">
        <v>77</v>
      </c>
      <c r="E115" s="213" t="s">
        <v>84</v>
      </c>
      <c r="F115" s="213" t="s">
        <v>162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P116+SUM(P117:P174)</f>
        <v>0</v>
      </c>
      <c r="Q115" s="207"/>
      <c r="R115" s="208">
        <f>R116+SUM(R117:R174)</f>
        <v>19.244</v>
      </c>
      <c r="S115" s="207"/>
      <c r="T115" s="209">
        <f>T116+SUM(T117:T174)</f>
        <v>23.649999999999999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84</v>
      </c>
      <c r="AT115" s="211" t="s">
        <v>77</v>
      </c>
      <c r="AU115" s="211" t="s">
        <v>84</v>
      </c>
      <c r="AY115" s="210" t="s">
        <v>161</v>
      </c>
      <c r="BK115" s="212">
        <f>BK116+SUM(BK117:BK174)</f>
        <v>0</v>
      </c>
    </row>
    <row r="116" s="2" customFormat="1" ht="44.25" customHeight="1">
      <c r="A116" s="40"/>
      <c r="B116" s="41"/>
      <c r="C116" s="215" t="s">
        <v>84</v>
      </c>
      <c r="D116" s="215" t="s">
        <v>163</v>
      </c>
      <c r="E116" s="216" t="s">
        <v>164</v>
      </c>
      <c r="F116" s="217" t="s">
        <v>165</v>
      </c>
      <c r="G116" s="218" t="s">
        <v>166</v>
      </c>
      <c r="H116" s="219">
        <v>18.622</v>
      </c>
      <c r="I116" s="220"/>
      <c r="J116" s="221">
        <f>ROUND(I116*H116,2)</f>
        <v>0</v>
      </c>
      <c r="K116" s="217" t="s">
        <v>167</v>
      </c>
      <c r="L116" s="46"/>
      <c r="M116" s="222" t="s">
        <v>32</v>
      </c>
      <c r="N116" s="223" t="s">
        <v>49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168</v>
      </c>
      <c r="AT116" s="226" t="s">
        <v>163</v>
      </c>
      <c r="AU116" s="226" t="s">
        <v>86</v>
      </c>
      <c r="AY116" s="18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84</v>
      </c>
      <c r="BK116" s="227">
        <f>ROUND(I116*H116,2)</f>
        <v>0</v>
      </c>
      <c r="BL116" s="18" t="s">
        <v>168</v>
      </c>
      <c r="BM116" s="226" t="s">
        <v>169</v>
      </c>
    </row>
    <row r="117" s="2" customFormat="1">
      <c r="A117" s="40"/>
      <c r="B117" s="41"/>
      <c r="C117" s="42"/>
      <c r="D117" s="228" t="s">
        <v>170</v>
      </c>
      <c r="E117" s="42"/>
      <c r="F117" s="229" t="s">
        <v>171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8" t="s">
        <v>170</v>
      </c>
      <c r="AU117" s="18" t="s">
        <v>86</v>
      </c>
    </row>
    <row r="118" s="13" customFormat="1">
      <c r="A118" s="13"/>
      <c r="B118" s="233"/>
      <c r="C118" s="234"/>
      <c r="D118" s="235" t="s">
        <v>172</v>
      </c>
      <c r="E118" s="236" t="s">
        <v>32</v>
      </c>
      <c r="F118" s="237" t="s">
        <v>173</v>
      </c>
      <c r="G118" s="234"/>
      <c r="H118" s="236" t="s">
        <v>32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172</v>
      </c>
      <c r="AU118" s="243" t="s">
        <v>86</v>
      </c>
      <c r="AV118" s="13" t="s">
        <v>84</v>
      </c>
      <c r="AW118" s="13" t="s">
        <v>39</v>
      </c>
      <c r="AX118" s="13" t="s">
        <v>78</v>
      </c>
      <c r="AY118" s="243" t="s">
        <v>161</v>
      </c>
    </row>
    <row r="119" s="14" customFormat="1">
      <c r="A119" s="14"/>
      <c r="B119" s="244"/>
      <c r="C119" s="245"/>
      <c r="D119" s="235" t="s">
        <v>172</v>
      </c>
      <c r="E119" s="246" t="s">
        <v>32</v>
      </c>
      <c r="F119" s="247" t="s">
        <v>174</v>
      </c>
      <c r="G119" s="245"/>
      <c r="H119" s="248">
        <v>12.642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172</v>
      </c>
      <c r="AU119" s="254" t="s">
        <v>86</v>
      </c>
      <c r="AV119" s="14" t="s">
        <v>86</v>
      </c>
      <c r="AW119" s="14" t="s">
        <v>39</v>
      </c>
      <c r="AX119" s="14" t="s">
        <v>78</v>
      </c>
      <c r="AY119" s="254" t="s">
        <v>161</v>
      </c>
    </row>
    <row r="120" s="13" customFormat="1">
      <c r="A120" s="13"/>
      <c r="B120" s="233"/>
      <c r="C120" s="234"/>
      <c r="D120" s="235" t="s">
        <v>172</v>
      </c>
      <c r="E120" s="236" t="s">
        <v>32</v>
      </c>
      <c r="F120" s="237" t="s">
        <v>175</v>
      </c>
      <c r="G120" s="234"/>
      <c r="H120" s="236" t="s">
        <v>32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172</v>
      </c>
      <c r="AU120" s="243" t="s">
        <v>86</v>
      </c>
      <c r="AV120" s="13" t="s">
        <v>84</v>
      </c>
      <c r="AW120" s="13" t="s">
        <v>39</v>
      </c>
      <c r="AX120" s="13" t="s">
        <v>78</v>
      </c>
      <c r="AY120" s="243" t="s">
        <v>161</v>
      </c>
    </row>
    <row r="121" s="14" customFormat="1">
      <c r="A121" s="14"/>
      <c r="B121" s="244"/>
      <c r="C121" s="245"/>
      <c r="D121" s="235" t="s">
        <v>172</v>
      </c>
      <c r="E121" s="246" t="s">
        <v>32</v>
      </c>
      <c r="F121" s="247" t="s">
        <v>176</v>
      </c>
      <c r="G121" s="245"/>
      <c r="H121" s="248">
        <v>2.21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172</v>
      </c>
      <c r="AU121" s="254" t="s">
        <v>86</v>
      </c>
      <c r="AV121" s="14" t="s">
        <v>86</v>
      </c>
      <c r="AW121" s="14" t="s">
        <v>39</v>
      </c>
      <c r="AX121" s="14" t="s">
        <v>78</v>
      </c>
      <c r="AY121" s="254" t="s">
        <v>161</v>
      </c>
    </row>
    <row r="122" s="13" customFormat="1">
      <c r="A122" s="13"/>
      <c r="B122" s="233"/>
      <c r="C122" s="234"/>
      <c r="D122" s="235" t="s">
        <v>172</v>
      </c>
      <c r="E122" s="236" t="s">
        <v>32</v>
      </c>
      <c r="F122" s="237" t="s">
        <v>177</v>
      </c>
      <c r="G122" s="234"/>
      <c r="H122" s="236" t="s">
        <v>32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172</v>
      </c>
      <c r="AU122" s="243" t="s">
        <v>86</v>
      </c>
      <c r="AV122" s="13" t="s">
        <v>84</v>
      </c>
      <c r="AW122" s="13" t="s">
        <v>39</v>
      </c>
      <c r="AX122" s="13" t="s">
        <v>78</v>
      </c>
      <c r="AY122" s="243" t="s">
        <v>161</v>
      </c>
    </row>
    <row r="123" s="14" customFormat="1">
      <c r="A123" s="14"/>
      <c r="B123" s="244"/>
      <c r="C123" s="245"/>
      <c r="D123" s="235" t="s">
        <v>172</v>
      </c>
      <c r="E123" s="246" t="s">
        <v>32</v>
      </c>
      <c r="F123" s="247" t="s">
        <v>178</v>
      </c>
      <c r="G123" s="245"/>
      <c r="H123" s="248">
        <v>3.77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172</v>
      </c>
      <c r="AU123" s="254" t="s">
        <v>86</v>
      </c>
      <c r="AV123" s="14" t="s">
        <v>86</v>
      </c>
      <c r="AW123" s="14" t="s">
        <v>39</v>
      </c>
      <c r="AX123" s="14" t="s">
        <v>78</v>
      </c>
      <c r="AY123" s="254" t="s">
        <v>161</v>
      </c>
    </row>
    <row r="124" s="15" customFormat="1">
      <c r="A124" s="15"/>
      <c r="B124" s="255"/>
      <c r="C124" s="256"/>
      <c r="D124" s="235" t="s">
        <v>172</v>
      </c>
      <c r="E124" s="257" t="s">
        <v>32</v>
      </c>
      <c r="F124" s="258" t="s">
        <v>179</v>
      </c>
      <c r="G124" s="256"/>
      <c r="H124" s="259">
        <v>18.622</v>
      </c>
      <c r="I124" s="260"/>
      <c r="J124" s="256"/>
      <c r="K124" s="256"/>
      <c r="L124" s="261"/>
      <c r="M124" s="262"/>
      <c r="N124" s="263"/>
      <c r="O124" s="263"/>
      <c r="P124" s="263"/>
      <c r="Q124" s="263"/>
      <c r="R124" s="263"/>
      <c r="S124" s="263"/>
      <c r="T124" s="26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5" t="s">
        <v>172</v>
      </c>
      <c r="AU124" s="265" t="s">
        <v>86</v>
      </c>
      <c r="AV124" s="15" t="s">
        <v>168</v>
      </c>
      <c r="AW124" s="15" t="s">
        <v>39</v>
      </c>
      <c r="AX124" s="15" t="s">
        <v>84</v>
      </c>
      <c r="AY124" s="265" t="s">
        <v>161</v>
      </c>
    </row>
    <row r="125" s="2" customFormat="1" ht="49.05" customHeight="1">
      <c r="A125" s="40"/>
      <c r="B125" s="41"/>
      <c r="C125" s="215" t="s">
        <v>86</v>
      </c>
      <c r="D125" s="215" t="s">
        <v>163</v>
      </c>
      <c r="E125" s="216" t="s">
        <v>180</v>
      </c>
      <c r="F125" s="217" t="s">
        <v>181</v>
      </c>
      <c r="G125" s="218" t="s">
        <v>166</v>
      </c>
      <c r="H125" s="219">
        <v>4.032</v>
      </c>
      <c r="I125" s="220"/>
      <c r="J125" s="221">
        <f>ROUND(I125*H125,2)</f>
        <v>0</v>
      </c>
      <c r="K125" s="217" t="s">
        <v>167</v>
      </c>
      <c r="L125" s="46"/>
      <c r="M125" s="222" t="s">
        <v>32</v>
      </c>
      <c r="N125" s="223" t="s">
        <v>49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168</v>
      </c>
      <c r="AT125" s="226" t="s">
        <v>163</v>
      </c>
      <c r="AU125" s="226" t="s">
        <v>86</v>
      </c>
      <c r="AY125" s="18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84</v>
      </c>
      <c r="BK125" s="227">
        <f>ROUND(I125*H125,2)</f>
        <v>0</v>
      </c>
      <c r="BL125" s="18" t="s">
        <v>168</v>
      </c>
      <c r="BM125" s="226" t="s">
        <v>182</v>
      </c>
    </row>
    <row r="126" s="2" customFormat="1">
      <c r="A126" s="40"/>
      <c r="B126" s="41"/>
      <c r="C126" s="42"/>
      <c r="D126" s="228" t="s">
        <v>170</v>
      </c>
      <c r="E126" s="42"/>
      <c r="F126" s="229" t="s">
        <v>183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170</v>
      </c>
      <c r="AU126" s="18" t="s">
        <v>86</v>
      </c>
    </row>
    <row r="127" s="13" customFormat="1">
      <c r="A127" s="13"/>
      <c r="B127" s="233"/>
      <c r="C127" s="234"/>
      <c r="D127" s="235" t="s">
        <v>172</v>
      </c>
      <c r="E127" s="236" t="s">
        <v>32</v>
      </c>
      <c r="F127" s="237" t="s">
        <v>184</v>
      </c>
      <c r="G127" s="234"/>
      <c r="H127" s="236" t="s">
        <v>32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172</v>
      </c>
      <c r="AU127" s="243" t="s">
        <v>86</v>
      </c>
      <c r="AV127" s="13" t="s">
        <v>84</v>
      </c>
      <c r="AW127" s="13" t="s">
        <v>39</v>
      </c>
      <c r="AX127" s="13" t="s">
        <v>78</v>
      </c>
      <c r="AY127" s="243" t="s">
        <v>161</v>
      </c>
    </row>
    <row r="128" s="14" customFormat="1">
      <c r="A128" s="14"/>
      <c r="B128" s="244"/>
      <c r="C128" s="245"/>
      <c r="D128" s="235" t="s">
        <v>172</v>
      </c>
      <c r="E128" s="246" t="s">
        <v>32</v>
      </c>
      <c r="F128" s="247" t="s">
        <v>185</v>
      </c>
      <c r="G128" s="245"/>
      <c r="H128" s="248">
        <v>2.952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172</v>
      </c>
      <c r="AU128" s="254" t="s">
        <v>86</v>
      </c>
      <c r="AV128" s="14" t="s">
        <v>86</v>
      </c>
      <c r="AW128" s="14" t="s">
        <v>39</v>
      </c>
      <c r="AX128" s="14" t="s">
        <v>78</v>
      </c>
      <c r="AY128" s="254" t="s">
        <v>161</v>
      </c>
    </row>
    <row r="129" s="14" customFormat="1">
      <c r="A129" s="14"/>
      <c r="B129" s="244"/>
      <c r="C129" s="245"/>
      <c r="D129" s="235" t="s">
        <v>172</v>
      </c>
      <c r="E129" s="246" t="s">
        <v>32</v>
      </c>
      <c r="F129" s="247" t="s">
        <v>186</v>
      </c>
      <c r="G129" s="245"/>
      <c r="H129" s="248">
        <v>1.0800000000000001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172</v>
      </c>
      <c r="AU129" s="254" t="s">
        <v>86</v>
      </c>
      <c r="AV129" s="14" t="s">
        <v>86</v>
      </c>
      <c r="AW129" s="14" t="s">
        <v>39</v>
      </c>
      <c r="AX129" s="14" t="s">
        <v>78</v>
      </c>
      <c r="AY129" s="254" t="s">
        <v>161</v>
      </c>
    </row>
    <row r="130" s="15" customFormat="1">
      <c r="A130" s="15"/>
      <c r="B130" s="255"/>
      <c r="C130" s="256"/>
      <c r="D130" s="235" t="s">
        <v>172</v>
      </c>
      <c r="E130" s="257" t="s">
        <v>32</v>
      </c>
      <c r="F130" s="258" t="s">
        <v>179</v>
      </c>
      <c r="G130" s="256"/>
      <c r="H130" s="259">
        <v>4.032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172</v>
      </c>
      <c r="AU130" s="265" t="s">
        <v>86</v>
      </c>
      <c r="AV130" s="15" t="s">
        <v>168</v>
      </c>
      <c r="AW130" s="15" t="s">
        <v>39</v>
      </c>
      <c r="AX130" s="15" t="s">
        <v>84</v>
      </c>
      <c r="AY130" s="265" t="s">
        <v>161</v>
      </c>
    </row>
    <row r="131" s="2" customFormat="1" ht="62.7" customHeight="1">
      <c r="A131" s="40"/>
      <c r="B131" s="41"/>
      <c r="C131" s="215" t="s">
        <v>91</v>
      </c>
      <c r="D131" s="215" t="s">
        <v>163</v>
      </c>
      <c r="E131" s="216" t="s">
        <v>187</v>
      </c>
      <c r="F131" s="217" t="s">
        <v>188</v>
      </c>
      <c r="G131" s="218" t="s">
        <v>166</v>
      </c>
      <c r="H131" s="219">
        <v>29.654</v>
      </c>
      <c r="I131" s="220"/>
      <c r="J131" s="221">
        <f>ROUND(I131*H131,2)</f>
        <v>0</v>
      </c>
      <c r="K131" s="217" t="s">
        <v>167</v>
      </c>
      <c r="L131" s="46"/>
      <c r="M131" s="222" t="s">
        <v>32</v>
      </c>
      <c r="N131" s="223" t="s">
        <v>49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168</v>
      </c>
      <c r="AT131" s="226" t="s">
        <v>163</v>
      </c>
      <c r="AU131" s="226" t="s">
        <v>86</v>
      </c>
      <c r="AY131" s="18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84</v>
      </c>
      <c r="BK131" s="227">
        <f>ROUND(I131*H131,2)</f>
        <v>0</v>
      </c>
      <c r="BL131" s="18" t="s">
        <v>168</v>
      </c>
      <c r="BM131" s="226" t="s">
        <v>189</v>
      </c>
    </row>
    <row r="132" s="2" customFormat="1">
      <c r="A132" s="40"/>
      <c r="B132" s="41"/>
      <c r="C132" s="42"/>
      <c r="D132" s="228" t="s">
        <v>170</v>
      </c>
      <c r="E132" s="42"/>
      <c r="F132" s="229" t="s">
        <v>190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170</v>
      </c>
      <c r="AU132" s="18" t="s">
        <v>86</v>
      </c>
    </row>
    <row r="133" s="13" customFormat="1">
      <c r="A133" s="13"/>
      <c r="B133" s="233"/>
      <c r="C133" s="234"/>
      <c r="D133" s="235" t="s">
        <v>172</v>
      </c>
      <c r="E133" s="236" t="s">
        <v>32</v>
      </c>
      <c r="F133" s="237" t="s">
        <v>191</v>
      </c>
      <c r="G133" s="234"/>
      <c r="H133" s="236" t="s">
        <v>32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172</v>
      </c>
      <c r="AU133" s="243" t="s">
        <v>86</v>
      </c>
      <c r="AV133" s="13" t="s">
        <v>84</v>
      </c>
      <c r="AW133" s="13" t="s">
        <v>39</v>
      </c>
      <c r="AX133" s="13" t="s">
        <v>78</v>
      </c>
      <c r="AY133" s="243" t="s">
        <v>161</v>
      </c>
    </row>
    <row r="134" s="14" customFormat="1">
      <c r="A134" s="14"/>
      <c r="B134" s="244"/>
      <c r="C134" s="245"/>
      <c r="D134" s="235" t="s">
        <v>172</v>
      </c>
      <c r="E134" s="246" t="s">
        <v>32</v>
      </c>
      <c r="F134" s="247" t="s">
        <v>192</v>
      </c>
      <c r="G134" s="245"/>
      <c r="H134" s="248">
        <v>7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172</v>
      </c>
      <c r="AU134" s="254" t="s">
        <v>86</v>
      </c>
      <c r="AV134" s="14" t="s">
        <v>86</v>
      </c>
      <c r="AW134" s="14" t="s">
        <v>39</v>
      </c>
      <c r="AX134" s="14" t="s">
        <v>78</v>
      </c>
      <c r="AY134" s="254" t="s">
        <v>161</v>
      </c>
    </row>
    <row r="135" s="13" customFormat="1">
      <c r="A135" s="13"/>
      <c r="B135" s="233"/>
      <c r="C135" s="234"/>
      <c r="D135" s="235" t="s">
        <v>172</v>
      </c>
      <c r="E135" s="236" t="s">
        <v>32</v>
      </c>
      <c r="F135" s="237" t="s">
        <v>193</v>
      </c>
      <c r="G135" s="234"/>
      <c r="H135" s="236" t="s">
        <v>32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172</v>
      </c>
      <c r="AU135" s="243" t="s">
        <v>86</v>
      </c>
      <c r="AV135" s="13" t="s">
        <v>84</v>
      </c>
      <c r="AW135" s="13" t="s">
        <v>39</v>
      </c>
      <c r="AX135" s="13" t="s">
        <v>78</v>
      </c>
      <c r="AY135" s="243" t="s">
        <v>161</v>
      </c>
    </row>
    <row r="136" s="14" customFormat="1">
      <c r="A136" s="14"/>
      <c r="B136" s="244"/>
      <c r="C136" s="245"/>
      <c r="D136" s="235" t="s">
        <v>172</v>
      </c>
      <c r="E136" s="246" t="s">
        <v>32</v>
      </c>
      <c r="F136" s="247" t="s">
        <v>194</v>
      </c>
      <c r="G136" s="245"/>
      <c r="H136" s="248">
        <v>22.654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172</v>
      </c>
      <c r="AU136" s="254" t="s">
        <v>86</v>
      </c>
      <c r="AV136" s="14" t="s">
        <v>86</v>
      </c>
      <c r="AW136" s="14" t="s">
        <v>39</v>
      </c>
      <c r="AX136" s="14" t="s">
        <v>78</v>
      </c>
      <c r="AY136" s="254" t="s">
        <v>161</v>
      </c>
    </row>
    <row r="137" s="15" customFormat="1">
      <c r="A137" s="15"/>
      <c r="B137" s="255"/>
      <c r="C137" s="256"/>
      <c r="D137" s="235" t="s">
        <v>172</v>
      </c>
      <c r="E137" s="257" t="s">
        <v>32</v>
      </c>
      <c r="F137" s="258" t="s">
        <v>179</v>
      </c>
      <c r="G137" s="256"/>
      <c r="H137" s="259">
        <v>29.654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172</v>
      </c>
      <c r="AU137" s="265" t="s">
        <v>86</v>
      </c>
      <c r="AV137" s="15" t="s">
        <v>168</v>
      </c>
      <c r="AW137" s="15" t="s">
        <v>39</v>
      </c>
      <c r="AX137" s="15" t="s">
        <v>84</v>
      </c>
      <c r="AY137" s="265" t="s">
        <v>161</v>
      </c>
    </row>
    <row r="138" s="2" customFormat="1" ht="66.75" customHeight="1">
      <c r="A138" s="40"/>
      <c r="B138" s="41"/>
      <c r="C138" s="215" t="s">
        <v>168</v>
      </c>
      <c r="D138" s="215" t="s">
        <v>163</v>
      </c>
      <c r="E138" s="216" t="s">
        <v>195</v>
      </c>
      <c r="F138" s="217" t="s">
        <v>196</v>
      </c>
      <c r="G138" s="218" t="s">
        <v>166</v>
      </c>
      <c r="H138" s="219">
        <v>207.578</v>
      </c>
      <c r="I138" s="220"/>
      <c r="J138" s="221">
        <f>ROUND(I138*H138,2)</f>
        <v>0</v>
      </c>
      <c r="K138" s="217" t="s">
        <v>167</v>
      </c>
      <c r="L138" s="46"/>
      <c r="M138" s="222" t="s">
        <v>32</v>
      </c>
      <c r="N138" s="223" t="s">
        <v>49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168</v>
      </c>
      <c r="AT138" s="226" t="s">
        <v>163</v>
      </c>
      <c r="AU138" s="226" t="s">
        <v>86</v>
      </c>
      <c r="AY138" s="18" t="s">
        <v>161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8" t="s">
        <v>84</v>
      </c>
      <c r="BK138" s="227">
        <f>ROUND(I138*H138,2)</f>
        <v>0</v>
      </c>
      <c r="BL138" s="18" t="s">
        <v>168</v>
      </c>
      <c r="BM138" s="226" t="s">
        <v>197</v>
      </c>
    </row>
    <row r="139" s="2" customFormat="1">
      <c r="A139" s="40"/>
      <c r="B139" s="41"/>
      <c r="C139" s="42"/>
      <c r="D139" s="228" t="s">
        <v>170</v>
      </c>
      <c r="E139" s="42"/>
      <c r="F139" s="229" t="s">
        <v>198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170</v>
      </c>
      <c r="AU139" s="18" t="s">
        <v>86</v>
      </c>
    </row>
    <row r="140" s="13" customFormat="1">
      <c r="A140" s="13"/>
      <c r="B140" s="233"/>
      <c r="C140" s="234"/>
      <c r="D140" s="235" t="s">
        <v>172</v>
      </c>
      <c r="E140" s="236" t="s">
        <v>32</v>
      </c>
      <c r="F140" s="237" t="s">
        <v>199</v>
      </c>
      <c r="G140" s="234"/>
      <c r="H140" s="236" t="s">
        <v>32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172</v>
      </c>
      <c r="AU140" s="243" t="s">
        <v>86</v>
      </c>
      <c r="AV140" s="13" t="s">
        <v>84</v>
      </c>
      <c r="AW140" s="13" t="s">
        <v>39</v>
      </c>
      <c r="AX140" s="13" t="s">
        <v>78</v>
      </c>
      <c r="AY140" s="243" t="s">
        <v>161</v>
      </c>
    </row>
    <row r="141" s="14" customFormat="1">
      <c r="A141" s="14"/>
      <c r="B141" s="244"/>
      <c r="C141" s="245"/>
      <c r="D141" s="235" t="s">
        <v>172</v>
      </c>
      <c r="E141" s="246" t="s">
        <v>32</v>
      </c>
      <c r="F141" s="247" t="s">
        <v>200</v>
      </c>
      <c r="G141" s="245"/>
      <c r="H141" s="248">
        <v>207.578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172</v>
      </c>
      <c r="AU141" s="254" t="s">
        <v>86</v>
      </c>
      <c r="AV141" s="14" t="s">
        <v>86</v>
      </c>
      <c r="AW141" s="14" t="s">
        <v>39</v>
      </c>
      <c r="AX141" s="14" t="s">
        <v>78</v>
      </c>
      <c r="AY141" s="254" t="s">
        <v>161</v>
      </c>
    </row>
    <row r="142" s="15" customFormat="1">
      <c r="A142" s="15"/>
      <c r="B142" s="255"/>
      <c r="C142" s="256"/>
      <c r="D142" s="235" t="s">
        <v>172</v>
      </c>
      <c r="E142" s="257" t="s">
        <v>32</v>
      </c>
      <c r="F142" s="258" t="s">
        <v>179</v>
      </c>
      <c r="G142" s="256"/>
      <c r="H142" s="259">
        <v>207.578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5" t="s">
        <v>172</v>
      </c>
      <c r="AU142" s="265" t="s">
        <v>86</v>
      </c>
      <c r="AV142" s="15" t="s">
        <v>168</v>
      </c>
      <c r="AW142" s="15" t="s">
        <v>39</v>
      </c>
      <c r="AX142" s="15" t="s">
        <v>84</v>
      </c>
      <c r="AY142" s="265" t="s">
        <v>161</v>
      </c>
    </row>
    <row r="143" s="2" customFormat="1" ht="44.25" customHeight="1">
      <c r="A143" s="40"/>
      <c r="B143" s="41"/>
      <c r="C143" s="215" t="s">
        <v>201</v>
      </c>
      <c r="D143" s="215" t="s">
        <v>163</v>
      </c>
      <c r="E143" s="216" t="s">
        <v>202</v>
      </c>
      <c r="F143" s="217" t="s">
        <v>203</v>
      </c>
      <c r="G143" s="218" t="s">
        <v>166</v>
      </c>
      <c r="H143" s="219">
        <v>7</v>
      </c>
      <c r="I143" s="220"/>
      <c r="J143" s="221">
        <f>ROUND(I143*H143,2)</f>
        <v>0</v>
      </c>
      <c r="K143" s="217" t="s">
        <v>167</v>
      </c>
      <c r="L143" s="46"/>
      <c r="M143" s="222" t="s">
        <v>32</v>
      </c>
      <c r="N143" s="223" t="s">
        <v>49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168</v>
      </c>
      <c r="AT143" s="226" t="s">
        <v>163</v>
      </c>
      <c r="AU143" s="226" t="s">
        <v>86</v>
      </c>
      <c r="AY143" s="18" t="s">
        <v>161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84</v>
      </c>
      <c r="BK143" s="227">
        <f>ROUND(I143*H143,2)</f>
        <v>0</v>
      </c>
      <c r="BL143" s="18" t="s">
        <v>168</v>
      </c>
      <c r="BM143" s="226" t="s">
        <v>204</v>
      </c>
    </row>
    <row r="144" s="2" customFormat="1">
      <c r="A144" s="40"/>
      <c r="B144" s="41"/>
      <c r="C144" s="42"/>
      <c r="D144" s="228" t="s">
        <v>170</v>
      </c>
      <c r="E144" s="42"/>
      <c r="F144" s="229" t="s">
        <v>205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170</v>
      </c>
      <c r="AU144" s="18" t="s">
        <v>86</v>
      </c>
    </row>
    <row r="145" s="13" customFormat="1">
      <c r="A145" s="13"/>
      <c r="B145" s="233"/>
      <c r="C145" s="234"/>
      <c r="D145" s="235" t="s">
        <v>172</v>
      </c>
      <c r="E145" s="236" t="s">
        <v>32</v>
      </c>
      <c r="F145" s="237" t="s">
        <v>206</v>
      </c>
      <c r="G145" s="234"/>
      <c r="H145" s="236" t="s">
        <v>32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172</v>
      </c>
      <c r="AU145" s="243" t="s">
        <v>86</v>
      </c>
      <c r="AV145" s="13" t="s">
        <v>84</v>
      </c>
      <c r="AW145" s="13" t="s">
        <v>39</v>
      </c>
      <c r="AX145" s="13" t="s">
        <v>78</v>
      </c>
      <c r="AY145" s="243" t="s">
        <v>161</v>
      </c>
    </row>
    <row r="146" s="14" customFormat="1">
      <c r="A146" s="14"/>
      <c r="B146" s="244"/>
      <c r="C146" s="245"/>
      <c r="D146" s="235" t="s">
        <v>172</v>
      </c>
      <c r="E146" s="246" t="s">
        <v>32</v>
      </c>
      <c r="F146" s="247" t="s">
        <v>192</v>
      </c>
      <c r="G146" s="245"/>
      <c r="H146" s="248">
        <v>7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172</v>
      </c>
      <c r="AU146" s="254" t="s">
        <v>86</v>
      </c>
      <c r="AV146" s="14" t="s">
        <v>86</v>
      </c>
      <c r="AW146" s="14" t="s">
        <v>39</v>
      </c>
      <c r="AX146" s="14" t="s">
        <v>84</v>
      </c>
      <c r="AY146" s="254" t="s">
        <v>161</v>
      </c>
    </row>
    <row r="147" s="2" customFormat="1" ht="16.5" customHeight="1">
      <c r="A147" s="40"/>
      <c r="B147" s="41"/>
      <c r="C147" s="266" t="s">
        <v>207</v>
      </c>
      <c r="D147" s="266" t="s">
        <v>208</v>
      </c>
      <c r="E147" s="267" t="s">
        <v>209</v>
      </c>
      <c r="F147" s="268" t="s">
        <v>210</v>
      </c>
      <c r="G147" s="269" t="s">
        <v>211</v>
      </c>
      <c r="H147" s="270">
        <v>14</v>
      </c>
      <c r="I147" s="271"/>
      <c r="J147" s="272">
        <f>ROUND(I147*H147,2)</f>
        <v>0</v>
      </c>
      <c r="K147" s="268" t="s">
        <v>167</v>
      </c>
      <c r="L147" s="273"/>
      <c r="M147" s="274" t="s">
        <v>32</v>
      </c>
      <c r="N147" s="275" t="s">
        <v>49</v>
      </c>
      <c r="O147" s="86"/>
      <c r="P147" s="224">
        <f>O147*H147</f>
        <v>0</v>
      </c>
      <c r="Q147" s="224">
        <v>1</v>
      </c>
      <c r="R147" s="224">
        <f>Q147*H147</f>
        <v>14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212</v>
      </c>
      <c r="AT147" s="226" t="s">
        <v>208</v>
      </c>
      <c r="AU147" s="226" t="s">
        <v>86</v>
      </c>
      <c r="AY147" s="18" t="s">
        <v>161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84</v>
      </c>
      <c r="BK147" s="227">
        <f>ROUND(I147*H147,2)</f>
        <v>0</v>
      </c>
      <c r="BL147" s="18" t="s">
        <v>168</v>
      </c>
      <c r="BM147" s="226" t="s">
        <v>213</v>
      </c>
    </row>
    <row r="148" s="2" customFormat="1">
      <c r="A148" s="40"/>
      <c r="B148" s="41"/>
      <c r="C148" s="42"/>
      <c r="D148" s="228" t="s">
        <v>170</v>
      </c>
      <c r="E148" s="42"/>
      <c r="F148" s="229" t="s">
        <v>214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8" t="s">
        <v>170</v>
      </c>
      <c r="AU148" s="18" t="s">
        <v>86</v>
      </c>
    </row>
    <row r="149" s="13" customFormat="1">
      <c r="A149" s="13"/>
      <c r="B149" s="233"/>
      <c r="C149" s="234"/>
      <c r="D149" s="235" t="s">
        <v>172</v>
      </c>
      <c r="E149" s="236" t="s">
        <v>32</v>
      </c>
      <c r="F149" s="237" t="s">
        <v>206</v>
      </c>
      <c r="G149" s="234"/>
      <c r="H149" s="236" t="s">
        <v>32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172</v>
      </c>
      <c r="AU149" s="243" t="s">
        <v>86</v>
      </c>
      <c r="AV149" s="13" t="s">
        <v>84</v>
      </c>
      <c r="AW149" s="13" t="s">
        <v>39</v>
      </c>
      <c r="AX149" s="13" t="s">
        <v>78</v>
      </c>
      <c r="AY149" s="243" t="s">
        <v>161</v>
      </c>
    </row>
    <row r="150" s="14" customFormat="1">
      <c r="A150" s="14"/>
      <c r="B150" s="244"/>
      <c r="C150" s="245"/>
      <c r="D150" s="235" t="s">
        <v>172</v>
      </c>
      <c r="E150" s="246" t="s">
        <v>32</v>
      </c>
      <c r="F150" s="247" t="s">
        <v>215</v>
      </c>
      <c r="G150" s="245"/>
      <c r="H150" s="248">
        <v>14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172</v>
      </c>
      <c r="AU150" s="254" t="s">
        <v>86</v>
      </c>
      <c r="AV150" s="14" t="s">
        <v>86</v>
      </c>
      <c r="AW150" s="14" t="s">
        <v>39</v>
      </c>
      <c r="AX150" s="14" t="s">
        <v>84</v>
      </c>
      <c r="AY150" s="254" t="s">
        <v>161</v>
      </c>
    </row>
    <row r="151" s="2" customFormat="1" ht="44.25" customHeight="1">
      <c r="A151" s="40"/>
      <c r="B151" s="41"/>
      <c r="C151" s="215" t="s">
        <v>216</v>
      </c>
      <c r="D151" s="215" t="s">
        <v>163</v>
      </c>
      <c r="E151" s="216" t="s">
        <v>217</v>
      </c>
      <c r="F151" s="217" t="s">
        <v>218</v>
      </c>
      <c r="G151" s="218" t="s">
        <v>166</v>
      </c>
      <c r="H151" s="219">
        <v>2.6219999999999999</v>
      </c>
      <c r="I151" s="220"/>
      <c r="J151" s="221">
        <f>ROUND(I151*H151,2)</f>
        <v>0</v>
      </c>
      <c r="K151" s="217" t="s">
        <v>167</v>
      </c>
      <c r="L151" s="46"/>
      <c r="M151" s="222" t="s">
        <v>32</v>
      </c>
      <c r="N151" s="223" t="s">
        <v>49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168</v>
      </c>
      <c r="AT151" s="226" t="s">
        <v>163</v>
      </c>
      <c r="AU151" s="226" t="s">
        <v>86</v>
      </c>
      <c r="AY151" s="18" t="s">
        <v>161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84</v>
      </c>
      <c r="BK151" s="227">
        <f>ROUND(I151*H151,2)</f>
        <v>0</v>
      </c>
      <c r="BL151" s="18" t="s">
        <v>168</v>
      </c>
      <c r="BM151" s="226" t="s">
        <v>219</v>
      </c>
    </row>
    <row r="152" s="2" customFormat="1">
      <c r="A152" s="40"/>
      <c r="B152" s="41"/>
      <c r="C152" s="42"/>
      <c r="D152" s="228" t="s">
        <v>170</v>
      </c>
      <c r="E152" s="42"/>
      <c r="F152" s="229" t="s">
        <v>220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170</v>
      </c>
      <c r="AU152" s="18" t="s">
        <v>86</v>
      </c>
    </row>
    <row r="153" s="13" customFormat="1">
      <c r="A153" s="13"/>
      <c r="B153" s="233"/>
      <c r="C153" s="234"/>
      <c r="D153" s="235" t="s">
        <v>172</v>
      </c>
      <c r="E153" s="236" t="s">
        <v>32</v>
      </c>
      <c r="F153" s="237" t="s">
        <v>221</v>
      </c>
      <c r="G153" s="234"/>
      <c r="H153" s="236" t="s">
        <v>32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172</v>
      </c>
      <c r="AU153" s="243" t="s">
        <v>86</v>
      </c>
      <c r="AV153" s="13" t="s">
        <v>84</v>
      </c>
      <c r="AW153" s="13" t="s">
        <v>39</v>
      </c>
      <c r="AX153" s="13" t="s">
        <v>78</v>
      </c>
      <c r="AY153" s="243" t="s">
        <v>161</v>
      </c>
    </row>
    <row r="154" s="14" customFormat="1">
      <c r="A154" s="14"/>
      <c r="B154" s="244"/>
      <c r="C154" s="245"/>
      <c r="D154" s="235" t="s">
        <v>172</v>
      </c>
      <c r="E154" s="246" t="s">
        <v>32</v>
      </c>
      <c r="F154" s="247" t="s">
        <v>222</v>
      </c>
      <c r="G154" s="245"/>
      <c r="H154" s="248">
        <v>2.6219999999999999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172</v>
      </c>
      <c r="AU154" s="254" t="s">
        <v>86</v>
      </c>
      <c r="AV154" s="14" t="s">
        <v>86</v>
      </c>
      <c r="AW154" s="14" t="s">
        <v>39</v>
      </c>
      <c r="AX154" s="14" t="s">
        <v>78</v>
      </c>
      <c r="AY154" s="254" t="s">
        <v>161</v>
      </c>
    </row>
    <row r="155" s="15" customFormat="1">
      <c r="A155" s="15"/>
      <c r="B155" s="255"/>
      <c r="C155" s="256"/>
      <c r="D155" s="235" t="s">
        <v>172</v>
      </c>
      <c r="E155" s="257" t="s">
        <v>32</v>
      </c>
      <c r="F155" s="258" t="s">
        <v>179</v>
      </c>
      <c r="G155" s="256"/>
      <c r="H155" s="259">
        <v>2.6219999999999999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5" t="s">
        <v>172</v>
      </c>
      <c r="AU155" s="265" t="s">
        <v>86</v>
      </c>
      <c r="AV155" s="15" t="s">
        <v>168</v>
      </c>
      <c r="AW155" s="15" t="s">
        <v>39</v>
      </c>
      <c r="AX155" s="15" t="s">
        <v>84</v>
      </c>
      <c r="AY155" s="265" t="s">
        <v>161</v>
      </c>
    </row>
    <row r="156" s="2" customFormat="1" ht="16.5" customHeight="1">
      <c r="A156" s="40"/>
      <c r="B156" s="41"/>
      <c r="C156" s="266" t="s">
        <v>212</v>
      </c>
      <c r="D156" s="266" t="s">
        <v>208</v>
      </c>
      <c r="E156" s="267" t="s">
        <v>223</v>
      </c>
      <c r="F156" s="268" t="s">
        <v>224</v>
      </c>
      <c r="G156" s="269" t="s">
        <v>211</v>
      </c>
      <c r="H156" s="270">
        <v>5.2439999999999998</v>
      </c>
      <c r="I156" s="271"/>
      <c r="J156" s="272">
        <f>ROUND(I156*H156,2)</f>
        <v>0</v>
      </c>
      <c r="K156" s="268" t="s">
        <v>167</v>
      </c>
      <c r="L156" s="273"/>
      <c r="M156" s="274" t="s">
        <v>32</v>
      </c>
      <c r="N156" s="275" t="s">
        <v>49</v>
      </c>
      <c r="O156" s="86"/>
      <c r="P156" s="224">
        <f>O156*H156</f>
        <v>0</v>
      </c>
      <c r="Q156" s="224">
        <v>1</v>
      </c>
      <c r="R156" s="224">
        <f>Q156*H156</f>
        <v>5.2439999999999998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212</v>
      </c>
      <c r="AT156" s="226" t="s">
        <v>208</v>
      </c>
      <c r="AU156" s="226" t="s">
        <v>86</v>
      </c>
      <c r="AY156" s="18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84</v>
      </c>
      <c r="BK156" s="227">
        <f>ROUND(I156*H156,2)</f>
        <v>0</v>
      </c>
      <c r="BL156" s="18" t="s">
        <v>168</v>
      </c>
      <c r="BM156" s="226" t="s">
        <v>225</v>
      </c>
    </row>
    <row r="157" s="2" customFormat="1">
      <c r="A157" s="40"/>
      <c r="B157" s="41"/>
      <c r="C157" s="42"/>
      <c r="D157" s="228" t="s">
        <v>170</v>
      </c>
      <c r="E157" s="42"/>
      <c r="F157" s="229" t="s">
        <v>226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8" t="s">
        <v>170</v>
      </c>
      <c r="AU157" s="18" t="s">
        <v>86</v>
      </c>
    </row>
    <row r="158" s="13" customFormat="1">
      <c r="A158" s="13"/>
      <c r="B158" s="233"/>
      <c r="C158" s="234"/>
      <c r="D158" s="235" t="s">
        <v>172</v>
      </c>
      <c r="E158" s="236" t="s">
        <v>32</v>
      </c>
      <c r="F158" s="237" t="s">
        <v>227</v>
      </c>
      <c r="G158" s="234"/>
      <c r="H158" s="236" t="s">
        <v>32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172</v>
      </c>
      <c r="AU158" s="243" t="s">
        <v>86</v>
      </c>
      <c r="AV158" s="13" t="s">
        <v>84</v>
      </c>
      <c r="AW158" s="13" t="s">
        <v>39</v>
      </c>
      <c r="AX158" s="13" t="s">
        <v>78</v>
      </c>
      <c r="AY158" s="243" t="s">
        <v>161</v>
      </c>
    </row>
    <row r="159" s="14" customFormat="1">
      <c r="A159" s="14"/>
      <c r="B159" s="244"/>
      <c r="C159" s="245"/>
      <c r="D159" s="235" t="s">
        <v>172</v>
      </c>
      <c r="E159" s="246" t="s">
        <v>32</v>
      </c>
      <c r="F159" s="247" t="s">
        <v>228</v>
      </c>
      <c r="G159" s="245"/>
      <c r="H159" s="248">
        <v>5.2439999999999998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172</v>
      </c>
      <c r="AU159" s="254" t="s">
        <v>86</v>
      </c>
      <c r="AV159" s="14" t="s">
        <v>86</v>
      </c>
      <c r="AW159" s="14" t="s">
        <v>39</v>
      </c>
      <c r="AX159" s="14" t="s">
        <v>84</v>
      </c>
      <c r="AY159" s="254" t="s">
        <v>161</v>
      </c>
    </row>
    <row r="160" s="2" customFormat="1" ht="33" customHeight="1">
      <c r="A160" s="40"/>
      <c r="B160" s="41"/>
      <c r="C160" s="215" t="s">
        <v>229</v>
      </c>
      <c r="D160" s="215" t="s">
        <v>163</v>
      </c>
      <c r="E160" s="216" t="s">
        <v>230</v>
      </c>
      <c r="F160" s="217" t="s">
        <v>231</v>
      </c>
      <c r="G160" s="218" t="s">
        <v>232</v>
      </c>
      <c r="H160" s="219">
        <v>52</v>
      </c>
      <c r="I160" s="220"/>
      <c r="J160" s="221">
        <f>ROUND(I160*H160,2)</f>
        <v>0</v>
      </c>
      <c r="K160" s="217" t="s">
        <v>167</v>
      </c>
      <c r="L160" s="46"/>
      <c r="M160" s="222" t="s">
        <v>32</v>
      </c>
      <c r="N160" s="223" t="s">
        <v>49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168</v>
      </c>
      <c r="AT160" s="226" t="s">
        <v>163</v>
      </c>
      <c r="AU160" s="226" t="s">
        <v>86</v>
      </c>
      <c r="AY160" s="18" t="s">
        <v>161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84</v>
      </c>
      <c r="BK160" s="227">
        <f>ROUND(I160*H160,2)</f>
        <v>0</v>
      </c>
      <c r="BL160" s="18" t="s">
        <v>168</v>
      </c>
      <c r="BM160" s="226" t="s">
        <v>233</v>
      </c>
    </row>
    <row r="161" s="2" customFormat="1">
      <c r="A161" s="40"/>
      <c r="B161" s="41"/>
      <c r="C161" s="42"/>
      <c r="D161" s="228" t="s">
        <v>170</v>
      </c>
      <c r="E161" s="42"/>
      <c r="F161" s="229" t="s">
        <v>234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170</v>
      </c>
      <c r="AU161" s="18" t="s">
        <v>86</v>
      </c>
    </row>
    <row r="162" s="13" customFormat="1">
      <c r="A162" s="13"/>
      <c r="B162" s="233"/>
      <c r="C162" s="234"/>
      <c r="D162" s="235" t="s">
        <v>172</v>
      </c>
      <c r="E162" s="236" t="s">
        <v>32</v>
      </c>
      <c r="F162" s="237" t="s">
        <v>235</v>
      </c>
      <c r="G162" s="234"/>
      <c r="H162" s="236" t="s">
        <v>32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172</v>
      </c>
      <c r="AU162" s="243" t="s">
        <v>86</v>
      </c>
      <c r="AV162" s="13" t="s">
        <v>84</v>
      </c>
      <c r="AW162" s="13" t="s">
        <v>39</v>
      </c>
      <c r="AX162" s="13" t="s">
        <v>78</v>
      </c>
      <c r="AY162" s="243" t="s">
        <v>161</v>
      </c>
    </row>
    <row r="163" s="14" customFormat="1">
      <c r="A163" s="14"/>
      <c r="B163" s="244"/>
      <c r="C163" s="245"/>
      <c r="D163" s="235" t="s">
        <v>172</v>
      </c>
      <c r="E163" s="246" t="s">
        <v>32</v>
      </c>
      <c r="F163" s="247" t="s">
        <v>236</v>
      </c>
      <c r="G163" s="245"/>
      <c r="H163" s="248">
        <v>10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172</v>
      </c>
      <c r="AU163" s="254" t="s">
        <v>86</v>
      </c>
      <c r="AV163" s="14" t="s">
        <v>86</v>
      </c>
      <c r="AW163" s="14" t="s">
        <v>39</v>
      </c>
      <c r="AX163" s="14" t="s">
        <v>78</v>
      </c>
      <c r="AY163" s="254" t="s">
        <v>161</v>
      </c>
    </row>
    <row r="164" s="13" customFormat="1">
      <c r="A164" s="13"/>
      <c r="B164" s="233"/>
      <c r="C164" s="234"/>
      <c r="D164" s="235" t="s">
        <v>172</v>
      </c>
      <c r="E164" s="236" t="s">
        <v>32</v>
      </c>
      <c r="F164" s="237" t="s">
        <v>237</v>
      </c>
      <c r="G164" s="234"/>
      <c r="H164" s="236" t="s">
        <v>32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172</v>
      </c>
      <c r="AU164" s="243" t="s">
        <v>86</v>
      </c>
      <c r="AV164" s="13" t="s">
        <v>84</v>
      </c>
      <c r="AW164" s="13" t="s">
        <v>39</v>
      </c>
      <c r="AX164" s="13" t="s">
        <v>78</v>
      </c>
      <c r="AY164" s="243" t="s">
        <v>161</v>
      </c>
    </row>
    <row r="165" s="14" customFormat="1">
      <c r="A165" s="14"/>
      <c r="B165" s="244"/>
      <c r="C165" s="245"/>
      <c r="D165" s="235" t="s">
        <v>172</v>
      </c>
      <c r="E165" s="246" t="s">
        <v>32</v>
      </c>
      <c r="F165" s="247" t="s">
        <v>238</v>
      </c>
      <c r="G165" s="245"/>
      <c r="H165" s="248">
        <v>42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172</v>
      </c>
      <c r="AU165" s="254" t="s">
        <v>86</v>
      </c>
      <c r="AV165" s="14" t="s">
        <v>86</v>
      </c>
      <c r="AW165" s="14" t="s">
        <v>39</v>
      </c>
      <c r="AX165" s="14" t="s">
        <v>78</v>
      </c>
      <c r="AY165" s="254" t="s">
        <v>161</v>
      </c>
    </row>
    <row r="166" s="15" customFormat="1">
      <c r="A166" s="15"/>
      <c r="B166" s="255"/>
      <c r="C166" s="256"/>
      <c r="D166" s="235" t="s">
        <v>172</v>
      </c>
      <c r="E166" s="257" t="s">
        <v>32</v>
      </c>
      <c r="F166" s="258" t="s">
        <v>179</v>
      </c>
      <c r="G166" s="256"/>
      <c r="H166" s="259">
        <v>52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172</v>
      </c>
      <c r="AU166" s="265" t="s">
        <v>86</v>
      </c>
      <c r="AV166" s="15" t="s">
        <v>168</v>
      </c>
      <c r="AW166" s="15" t="s">
        <v>39</v>
      </c>
      <c r="AX166" s="15" t="s">
        <v>84</v>
      </c>
      <c r="AY166" s="265" t="s">
        <v>161</v>
      </c>
    </row>
    <row r="167" s="2" customFormat="1" ht="44.25" customHeight="1">
      <c r="A167" s="40"/>
      <c r="B167" s="41"/>
      <c r="C167" s="215" t="s">
        <v>236</v>
      </c>
      <c r="D167" s="215" t="s">
        <v>163</v>
      </c>
      <c r="E167" s="216" t="s">
        <v>239</v>
      </c>
      <c r="F167" s="217" t="s">
        <v>240</v>
      </c>
      <c r="G167" s="218" t="s">
        <v>211</v>
      </c>
      <c r="H167" s="219">
        <v>59.308</v>
      </c>
      <c r="I167" s="220"/>
      <c r="J167" s="221">
        <f>ROUND(I167*H167,2)</f>
        <v>0</v>
      </c>
      <c r="K167" s="217" t="s">
        <v>167</v>
      </c>
      <c r="L167" s="46"/>
      <c r="M167" s="222" t="s">
        <v>32</v>
      </c>
      <c r="N167" s="223" t="s">
        <v>49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168</v>
      </c>
      <c r="AT167" s="226" t="s">
        <v>163</v>
      </c>
      <c r="AU167" s="226" t="s">
        <v>86</v>
      </c>
      <c r="AY167" s="18" t="s">
        <v>161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84</v>
      </c>
      <c r="BK167" s="227">
        <f>ROUND(I167*H167,2)</f>
        <v>0</v>
      </c>
      <c r="BL167" s="18" t="s">
        <v>168</v>
      </c>
      <c r="BM167" s="226" t="s">
        <v>241</v>
      </c>
    </row>
    <row r="168" s="2" customFormat="1">
      <c r="A168" s="40"/>
      <c r="B168" s="41"/>
      <c r="C168" s="42"/>
      <c r="D168" s="228" t="s">
        <v>170</v>
      </c>
      <c r="E168" s="42"/>
      <c r="F168" s="229" t="s">
        <v>242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170</v>
      </c>
      <c r="AU168" s="18" t="s">
        <v>86</v>
      </c>
    </row>
    <row r="169" s="13" customFormat="1">
      <c r="A169" s="13"/>
      <c r="B169" s="233"/>
      <c r="C169" s="234"/>
      <c r="D169" s="235" t="s">
        <v>172</v>
      </c>
      <c r="E169" s="236" t="s">
        <v>32</v>
      </c>
      <c r="F169" s="237" t="s">
        <v>191</v>
      </c>
      <c r="G169" s="234"/>
      <c r="H169" s="236" t="s">
        <v>32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172</v>
      </c>
      <c r="AU169" s="243" t="s">
        <v>86</v>
      </c>
      <c r="AV169" s="13" t="s">
        <v>84</v>
      </c>
      <c r="AW169" s="13" t="s">
        <v>39</v>
      </c>
      <c r="AX169" s="13" t="s">
        <v>78</v>
      </c>
      <c r="AY169" s="243" t="s">
        <v>161</v>
      </c>
    </row>
    <row r="170" s="14" customFormat="1">
      <c r="A170" s="14"/>
      <c r="B170" s="244"/>
      <c r="C170" s="245"/>
      <c r="D170" s="235" t="s">
        <v>172</v>
      </c>
      <c r="E170" s="246" t="s">
        <v>32</v>
      </c>
      <c r="F170" s="247" t="s">
        <v>215</v>
      </c>
      <c r="G170" s="245"/>
      <c r="H170" s="248">
        <v>14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172</v>
      </c>
      <c r="AU170" s="254" t="s">
        <v>86</v>
      </c>
      <c r="AV170" s="14" t="s">
        <v>86</v>
      </c>
      <c r="AW170" s="14" t="s">
        <v>39</v>
      </c>
      <c r="AX170" s="14" t="s">
        <v>78</v>
      </c>
      <c r="AY170" s="254" t="s">
        <v>161</v>
      </c>
    </row>
    <row r="171" s="13" customFormat="1">
      <c r="A171" s="13"/>
      <c r="B171" s="233"/>
      <c r="C171" s="234"/>
      <c r="D171" s="235" t="s">
        <v>172</v>
      </c>
      <c r="E171" s="236" t="s">
        <v>32</v>
      </c>
      <c r="F171" s="237" t="s">
        <v>193</v>
      </c>
      <c r="G171" s="234"/>
      <c r="H171" s="236" t="s">
        <v>32</v>
      </c>
      <c r="I171" s="238"/>
      <c r="J171" s="234"/>
      <c r="K171" s="234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172</v>
      </c>
      <c r="AU171" s="243" t="s">
        <v>86</v>
      </c>
      <c r="AV171" s="13" t="s">
        <v>84</v>
      </c>
      <c r="AW171" s="13" t="s">
        <v>39</v>
      </c>
      <c r="AX171" s="13" t="s">
        <v>78</v>
      </c>
      <c r="AY171" s="243" t="s">
        <v>161</v>
      </c>
    </row>
    <row r="172" s="14" customFormat="1">
      <c r="A172" s="14"/>
      <c r="B172" s="244"/>
      <c r="C172" s="245"/>
      <c r="D172" s="235" t="s">
        <v>172</v>
      </c>
      <c r="E172" s="246" t="s">
        <v>32</v>
      </c>
      <c r="F172" s="247" t="s">
        <v>243</v>
      </c>
      <c r="G172" s="245"/>
      <c r="H172" s="248">
        <v>45.308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172</v>
      </c>
      <c r="AU172" s="254" t="s">
        <v>86</v>
      </c>
      <c r="AV172" s="14" t="s">
        <v>86</v>
      </c>
      <c r="AW172" s="14" t="s">
        <v>39</v>
      </c>
      <c r="AX172" s="14" t="s">
        <v>78</v>
      </c>
      <c r="AY172" s="254" t="s">
        <v>161</v>
      </c>
    </row>
    <row r="173" s="15" customFormat="1">
      <c r="A173" s="15"/>
      <c r="B173" s="255"/>
      <c r="C173" s="256"/>
      <c r="D173" s="235" t="s">
        <v>172</v>
      </c>
      <c r="E173" s="257" t="s">
        <v>32</v>
      </c>
      <c r="F173" s="258" t="s">
        <v>179</v>
      </c>
      <c r="G173" s="256"/>
      <c r="H173" s="259">
        <v>59.308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172</v>
      </c>
      <c r="AU173" s="265" t="s">
        <v>86</v>
      </c>
      <c r="AV173" s="15" t="s">
        <v>168</v>
      </c>
      <c r="AW173" s="15" t="s">
        <v>39</v>
      </c>
      <c r="AX173" s="15" t="s">
        <v>84</v>
      </c>
      <c r="AY173" s="265" t="s">
        <v>161</v>
      </c>
    </row>
    <row r="174" s="12" customFormat="1" ht="20.88" customHeight="1">
      <c r="A174" s="12"/>
      <c r="B174" s="199"/>
      <c r="C174" s="200"/>
      <c r="D174" s="201" t="s">
        <v>77</v>
      </c>
      <c r="E174" s="213" t="s">
        <v>244</v>
      </c>
      <c r="F174" s="213" t="s">
        <v>245</v>
      </c>
      <c r="G174" s="200"/>
      <c r="H174" s="200"/>
      <c r="I174" s="203"/>
      <c r="J174" s="214">
        <f>BK174</f>
        <v>0</v>
      </c>
      <c r="K174" s="200"/>
      <c r="L174" s="205"/>
      <c r="M174" s="206"/>
      <c r="N174" s="207"/>
      <c r="O174" s="207"/>
      <c r="P174" s="208">
        <f>SUM(P175:P190)</f>
        <v>0</v>
      </c>
      <c r="Q174" s="207"/>
      <c r="R174" s="208">
        <f>SUM(R175:R190)</f>
        <v>0</v>
      </c>
      <c r="S174" s="207"/>
      <c r="T174" s="209">
        <f>SUM(T175:T190)</f>
        <v>23.649999999999999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84</v>
      </c>
      <c r="AT174" s="211" t="s">
        <v>77</v>
      </c>
      <c r="AU174" s="211" t="s">
        <v>86</v>
      </c>
      <c r="AY174" s="210" t="s">
        <v>161</v>
      </c>
      <c r="BK174" s="212">
        <f>SUM(BK175:BK190)</f>
        <v>0</v>
      </c>
    </row>
    <row r="175" s="2" customFormat="1" ht="78" customHeight="1">
      <c r="A175" s="40"/>
      <c r="B175" s="41"/>
      <c r="C175" s="215" t="s">
        <v>244</v>
      </c>
      <c r="D175" s="215" t="s">
        <v>163</v>
      </c>
      <c r="E175" s="216" t="s">
        <v>246</v>
      </c>
      <c r="F175" s="217" t="s">
        <v>247</v>
      </c>
      <c r="G175" s="218" t="s">
        <v>232</v>
      </c>
      <c r="H175" s="219">
        <v>26</v>
      </c>
      <c r="I175" s="220"/>
      <c r="J175" s="221">
        <f>ROUND(I175*H175,2)</f>
        <v>0</v>
      </c>
      <c r="K175" s="217" t="s">
        <v>167</v>
      </c>
      <c r="L175" s="46"/>
      <c r="M175" s="222" t="s">
        <v>32</v>
      </c>
      <c r="N175" s="223" t="s">
        <v>49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0.255</v>
      </c>
      <c r="T175" s="225">
        <f>S175*H175</f>
        <v>6.6299999999999999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168</v>
      </c>
      <c r="AT175" s="226" t="s">
        <v>163</v>
      </c>
      <c r="AU175" s="226" t="s">
        <v>91</v>
      </c>
      <c r="AY175" s="18" t="s">
        <v>161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84</v>
      </c>
      <c r="BK175" s="227">
        <f>ROUND(I175*H175,2)</f>
        <v>0</v>
      </c>
      <c r="BL175" s="18" t="s">
        <v>168</v>
      </c>
      <c r="BM175" s="226" t="s">
        <v>248</v>
      </c>
    </row>
    <row r="176" s="2" customFormat="1">
      <c r="A176" s="40"/>
      <c r="B176" s="41"/>
      <c r="C176" s="42"/>
      <c r="D176" s="228" t="s">
        <v>170</v>
      </c>
      <c r="E176" s="42"/>
      <c r="F176" s="229" t="s">
        <v>249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170</v>
      </c>
      <c r="AU176" s="18" t="s">
        <v>91</v>
      </c>
    </row>
    <row r="177" s="13" customFormat="1">
      <c r="A177" s="13"/>
      <c r="B177" s="233"/>
      <c r="C177" s="234"/>
      <c r="D177" s="235" t="s">
        <v>172</v>
      </c>
      <c r="E177" s="236" t="s">
        <v>32</v>
      </c>
      <c r="F177" s="237" t="s">
        <v>177</v>
      </c>
      <c r="G177" s="234"/>
      <c r="H177" s="236" t="s">
        <v>32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172</v>
      </c>
      <c r="AU177" s="243" t="s">
        <v>91</v>
      </c>
      <c r="AV177" s="13" t="s">
        <v>84</v>
      </c>
      <c r="AW177" s="13" t="s">
        <v>39</v>
      </c>
      <c r="AX177" s="13" t="s">
        <v>78</v>
      </c>
      <c r="AY177" s="243" t="s">
        <v>161</v>
      </c>
    </row>
    <row r="178" s="14" customFormat="1">
      <c r="A178" s="14"/>
      <c r="B178" s="244"/>
      <c r="C178" s="245"/>
      <c r="D178" s="235" t="s">
        <v>172</v>
      </c>
      <c r="E178" s="246" t="s">
        <v>32</v>
      </c>
      <c r="F178" s="247" t="s">
        <v>250</v>
      </c>
      <c r="G178" s="245"/>
      <c r="H178" s="248">
        <v>26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172</v>
      </c>
      <c r="AU178" s="254" t="s">
        <v>91</v>
      </c>
      <c r="AV178" s="14" t="s">
        <v>86</v>
      </c>
      <c r="AW178" s="14" t="s">
        <v>39</v>
      </c>
      <c r="AX178" s="14" t="s">
        <v>84</v>
      </c>
      <c r="AY178" s="254" t="s">
        <v>161</v>
      </c>
    </row>
    <row r="179" s="2" customFormat="1" ht="55.5" customHeight="1">
      <c r="A179" s="40"/>
      <c r="B179" s="41"/>
      <c r="C179" s="215" t="s">
        <v>251</v>
      </c>
      <c r="D179" s="215" t="s">
        <v>163</v>
      </c>
      <c r="E179" s="216" t="s">
        <v>252</v>
      </c>
      <c r="F179" s="217" t="s">
        <v>253</v>
      </c>
      <c r="G179" s="218" t="s">
        <v>232</v>
      </c>
      <c r="H179" s="219">
        <v>19</v>
      </c>
      <c r="I179" s="220"/>
      <c r="J179" s="221">
        <f>ROUND(I179*H179,2)</f>
        <v>0</v>
      </c>
      <c r="K179" s="217" t="s">
        <v>167</v>
      </c>
      <c r="L179" s="46"/>
      <c r="M179" s="222" t="s">
        <v>32</v>
      </c>
      <c r="N179" s="223" t="s">
        <v>49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0.23999999999999999</v>
      </c>
      <c r="T179" s="225">
        <f>S179*H179</f>
        <v>4.5599999999999996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168</v>
      </c>
      <c r="AT179" s="226" t="s">
        <v>163</v>
      </c>
      <c r="AU179" s="226" t="s">
        <v>91</v>
      </c>
      <c r="AY179" s="18" t="s">
        <v>161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84</v>
      </c>
      <c r="BK179" s="227">
        <f>ROUND(I179*H179,2)</f>
        <v>0</v>
      </c>
      <c r="BL179" s="18" t="s">
        <v>168</v>
      </c>
      <c r="BM179" s="226" t="s">
        <v>254</v>
      </c>
    </row>
    <row r="180" s="2" customFormat="1">
      <c r="A180" s="40"/>
      <c r="B180" s="41"/>
      <c r="C180" s="42"/>
      <c r="D180" s="228" t="s">
        <v>170</v>
      </c>
      <c r="E180" s="42"/>
      <c r="F180" s="229" t="s">
        <v>255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170</v>
      </c>
      <c r="AU180" s="18" t="s">
        <v>91</v>
      </c>
    </row>
    <row r="181" s="13" customFormat="1">
      <c r="A181" s="13"/>
      <c r="B181" s="233"/>
      <c r="C181" s="234"/>
      <c r="D181" s="235" t="s">
        <v>172</v>
      </c>
      <c r="E181" s="236" t="s">
        <v>32</v>
      </c>
      <c r="F181" s="237" t="s">
        <v>177</v>
      </c>
      <c r="G181" s="234"/>
      <c r="H181" s="236" t="s">
        <v>32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172</v>
      </c>
      <c r="AU181" s="243" t="s">
        <v>91</v>
      </c>
      <c r="AV181" s="13" t="s">
        <v>84</v>
      </c>
      <c r="AW181" s="13" t="s">
        <v>39</v>
      </c>
      <c r="AX181" s="13" t="s">
        <v>78</v>
      </c>
      <c r="AY181" s="243" t="s">
        <v>161</v>
      </c>
    </row>
    <row r="182" s="14" customFormat="1">
      <c r="A182" s="14"/>
      <c r="B182" s="244"/>
      <c r="C182" s="245"/>
      <c r="D182" s="235" t="s">
        <v>172</v>
      </c>
      <c r="E182" s="246" t="s">
        <v>32</v>
      </c>
      <c r="F182" s="247" t="s">
        <v>256</v>
      </c>
      <c r="G182" s="245"/>
      <c r="H182" s="248">
        <v>19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172</v>
      </c>
      <c r="AU182" s="254" t="s">
        <v>91</v>
      </c>
      <c r="AV182" s="14" t="s">
        <v>86</v>
      </c>
      <c r="AW182" s="14" t="s">
        <v>39</v>
      </c>
      <c r="AX182" s="14" t="s">
        <v>84</v>
      </c>
      <c r="AY182" s="254" t="s">
        <v>161</v>
      </c>
    </row>
    <row r="183" s="2" customFormat="1" ht="66.75" customHeight="1">
      <c r="A183" s="40"/>
      <c r="B183" s="41"/>
      <c r="C183" s="215" t="s">
        <v>257</v>
      </c>
      <c r="D183" s="215" t="s">
        <v>163</v>
      </c>
      <c r="E183" s="216" t="s">
        <v>258</v>
      </c>
      <c r="F183" s="217" t="s">
        <v>259</v>
      </c>
      <c r="G183" s="218" t="s">
        <v>232</v>
      </c>
      <c r="H183" s="219">
        <v>26</v>
      </c>
      <c r="I183" s="220"/>
      <c r="J183" s="221">
        <f>ROUND(I183*H183,2)</f>
        <v>0</v>
      </c>
      <c r="K183" s="217" t="s">
        <v>167</v>
      </c>
      <c r="L183" s="46"/>
      <c r="M183" s="222" t="s">
        <v>32</v>
      </c>
      <c r="N183" s="223" t="s">
        <v>49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0.28999999999999998</v>
      </c>
      <c r="T183" s="225">
        <f>S183*H183</f>
        <v>7.5399999999999991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168</v>
      </c>
      <c r="AT183" s="226" t="s">
        <v>163</v>
      </c>
      <c r="AU183" s="226" t="s">
        <v>91</v>
      </c>
      <c r="AY183" s="18" t="s">
        <v>161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84</v>
      </c>
      <c r="BK183" s="227">
        <f>ROUND(I183*H183,2)</f>
        <v>0</v>
      </c>
      <c r="BL183" s="18" t="s">
        <v>168</v>
      </c>
      <c r="BM183" s="226" t="s">
        <v>260</v>
      </c>
    </row>
    <row r="184" s="2" customFormat="1">
      <c r="A184" s="40"/>
      <c r="B184" s="41"/>
      <c r="C184" s="42"/>
      <c r="D184" s="228" t="s">
        <v>170</v>
      </c>
      <c r="E184" s="42"/>
      <c r="F184" s="229" t="s">
        <v>261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170</v>
      </c>
      <c r="AU184" s="18" t="s">
        <v>91</v>
      </c>
    </row>
    <row r="185" s="13" customFormat="1">
      <c r="A185" s="13"/>
      <c r="B185" s="233"/>
      <c r="C185" s="234"/>
      <c r="D185" s="235" t="s">
        <v>172</v>
      </c>
      <c r="E185" s="236" t="s">
        <v>32</v>
      </c>
      <c r="F185" s="237" t="s">
        <v>177</v>
      </c>
      <c r="G185" s="234"/>
      <c r="H185" s="236" t="s">
        <v>32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172</v>
      </c>
      <c r="AU185" s="243" t="s">
        <v>91</v>
      </c>
      <c r="AV185" s="13" t="s">
        <v>84</v>
      </c>
      <c r="AW185" s="13" t="s">
        <v>39</v>
      </c>
      <c r="AX185" s="13" t="s">
        <v>78</v>
      </c>
      <c r="AY185" s="243" t="s">
        <v>161</v>
      </c>
    </row>
    <row r="186" s="14" customFormat="1">
      <c r="A186" s="14"/>
      <c r="B186" s="244"/>
      <c r="C186" s="245"/>
      <c r="D186" s="235" t="s">
        <v>172</v>
      </c>
      <c r="E186" s="246" t="s">
        <v>32</v>
      </c>
      <c r="F186" s="247" t="s">
        <v>250</v>
      </c>
      <c r="G186" s="245"/>
      <c r="H186" s="248">
        <v>26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172</v>
      </c>
      <c r="AU186" s="254" t="s">
        <v>91</v>
      </c>
      <c r="AV186" s="14" t="s">
        <v>86</v>
      </c>
      <c r="AW186" s="14" t="s">
        <v>39</v>
      </c>
      <c r="AX186" s="14" t="s">
        <v>84</v>
      </c>
      <c r="AY186" s="254" t="s">
        <v>161</v>
      </c>
    </row>
    <row r="187" s="2" customFormat="1" ht="49.05" customHeight="1">
      <c r="A187" s="40"/>
      <c r="B187" s="41"/>
      <c r="C187" s="215" t="s">
        <v>262</v>
      </c>
      <c r="D187" s="215" t="s">
        <v>163</v>
      </c>
      <c r="E187" s="216" t="s">
        <v>263</v>
      </c>
      <c r="F187" s="217" t="s">
        <v>264</v>
      </c>
      <c r="G187" s="218" t="s">
        <v>265</v>
      </c>
      <c r="H187" s="219">
        <v>24</v>
      </c>
      <c r="I187" s="220"/>
      <c r="J187" s="221">
        <f>ROUND(I187*H187,2)</f>
        <v>0</v>
      </c>
      <c r="K187" s="217" t="s">
        <v>167</v>
      </c>
      <c r="L187" s="46"/>
      <c r="M187" s="222" t="s">
        <v>32</v>
      </c>
      <c r="N187" s="223" t="s">
        <v>49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0.20499999999999999</v>
      </c>
      <c r="T187" s="225">
        <f>S187*H187</f>
        <v>4.9199999999999999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168</v>
      </c>
      <c r="AT187" s="226" t="s">
        <v>163</v>
      </c>
      <c r="AU187" s="226" t="s">
        <v>91</v>
      </c>
      <c r="AY187" s="18" t="s">
        <v>161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8" t="s">
        <v>84</v>
      </c>
      <c r="BK187" s="227">
        <f>ROUND(I187*H187,2)</f>
        <v>0</v>
      </c>
      <c r="BL187" s="18" t="s">
        <v>168</v>
      </c>
      <c r="BM187" s="226" t="s">
        <v>266</v>
      </c>
    </row>
    <row r="188" s="2" customFormat="1">
      <c r="A188" s="40"/>
      <c r="B188" s="41"/>
      <c r="C188" s="42"/>
      <c r="D188" s="228" t="s">
        <v>170</v>
      </c>
      <c r="E188" s="42"/>
      <c r="F188" s="229" t="s">
        <v>267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170</v>
      </c>
      <c r="AU188" s="18" t="s">
        <v>91</v>
      </c>
    </row>
    <row r="189" s="13" customFormat="1">
      <c r="A189" s="13"/>
      <c r="B189" s="233"/>
      <c r="C189" s="234"/>
      <c r="D189" s="235" t="s">
        <v>172</v>
      </c>
      <c r="E189" s="236" t="s">
        <v>32</v>
      </c>
      <c r="F189" s="237" t="s">
        <v>177</v>
      </c>
      <c r="G189" s="234"/>
      <c r="H189" s="236" t="s">
        <v>32</v>
      </c>
      <c r="I189" s="238"/>
      <c r="J189" s="234"/>
      <c r="K189" s="234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172</v>
      </c>
      <c r="AU189" s="243" t="s">
        <v>91</v>
      </c>
      <c r="AV189" s="13" t="s">
        <v>84</v>
      </c>
      <c r="AW189" s="13" t="s">
        <v>39</v>
      </c>
      <c r="AX189" s="13" t="s">
        <v>78</v>
      </c>
      <c r="AY189" s="243" t="s">
        <v>161</v>
      </c>
    </row>
    <row r="190" s="14" customFormat="1">
      <c r="A190" s="14"/>
      <c r="B190" s="244"/>
      <c r="C190" s="245"/>
      <c r="D190" s="235" t="s">
        <v>172</v>
      </c>
      <c r="E190" s="246" t="s">
        <v>32</v>
      </c>
      <c r="F190" s="247" t="s">
        <v>268</v>
      </c>
      <c r="G190" s="245"/>
      <c r="H190" s="248">
        <v>24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172</v>
      </c>
      <c r="AU190" s="254" t="s">
        <v>91</v>
      </c>
      <c r="AV190" s="14" t="s">
        <v>86</v>
      </c>
      <c r="AW190" s="14" t="s">
        <v>39</v>
      </c>
      <c r="AX190" s="14" t="s">
        <v>84</v>
      </c>
      <c r="AY190" s="254" t="s">
        <v>161</v>
      </c>
    </row>
    <row r="191" s="12" customFormat="1" ht="22.8" customHeight="1">
      <c r="A191" s="12"/>
      <c r="B191" s="199"/>
      <c r="C191" s="200"/>
      <c r="D191" s="201" t="s">
        <v>77</v>
      </c>
      <c r="E191" s="213" t="s">
        <v>269</v>
      </c>
      <c r="F191" s="213" t="s">
        <v>270</v>
      </c>
      <c r="G191" s="200"/>
      <c r="H191" s="200"/>
      <c r="I191" s="203"/>
      <c r="J191" s="214">
        <f>BK191</f>
        <v>0</v>
      </c>
      <c r="K191" s="200"/>
      <c r="L191" s="205"/>
      <c r="M191" s="206"/>
      <c r="N191" s="207"/>
      <c r="O191" s="207"/>
      <c r="P191" s="208">
        <f>SUM(P192:P253)</f>
        <v>0</v>
      </c>
      <c r="Q191" s="207"/>
      <c r="R191" s="208">
        <f>SUM(R192:R253)</f>
        <v>0.00075000000000000002</v>
      </c>
      <c r="S191" s="207"/>
      <c r="T191" s="209">
        <f>SUM(T192:T253)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84</v>
      </c>
      <c r="AT191" s="211" t="s">
        <v>77</v>
      </c>
      <c r="AU191" s="211" t="s">
        <v>84</v>
      </c>
      <c r="AY191" s="210" t="s">
        <v>161</v>
      </c>
      <c r="BK191" s="212">
        <f>SUM(BK192:BK253)</f>
        <v>0</v>
      </c>
    </row>
    <row r="192" s="2" customFormat="1" ht="44.25" customHeight="1">
      <c r="A192" s="40"/>
      <c r="B192" s="41"/>
      <c r="C192" s="215" t="s">
        <v>8</v>
      </c>
      <c r="D192" s="215" t="s">
        <v>163</v>
      </c>
      <c r="E192" s="216" t="s">
        <v>271</v>
      </c>
      <c r="F192" s="217" t="s">
        <v>272</v>
      </c>
      <c r="G192" s="218" t="s">
        <v>232</v>
      </c>
      <c r="H192" s="219">
        <v>25</v>
      </c>
      <c r="I192" s="220"/>
      <c r="J192" s="221">
        <f>ROUND(I192*H192,2)</f>
        <v>0</v>
      </c>
      <c r="K192" s="217" t="s">
        <v>167</v>
      </c>
      <c r="L192" s="46"/>
      <c r="M192" s="222" t="s">
        <v>32</v>
      </c>
      <c r="N192" s="223" t="s">
        <v>49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168</v>
      </c>
      <c r="AT192" s="226" t="s">
        <v>163</v>
      </c>
      <c r="AU192" s="226" t="s">
        <v>86</v>
      </c>
      <c r="AY192" s="18" t="s">
        <v>161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8" t="s">
        <v>84</v>
      </c>
      <c r="BK192" s="227">
        <f>ROUND(I192*H192,2)</f>
        <v>0</v>
      </c>
      <c r="BL192" s="18" t="s">
        <v>168</v>
      </c>
      <c r="BM192" s="226" t="s">
        <v>273</v>
      </c>
    </row>
    <row r="193" s="2" customFormat="1">
      <c r="A193" s="40"/>
      <c r="B193" s="41"/>
      <c r="C193" s="42"/>
      <c r="D193" s="228" t="s">
        <v>170</v>
      </c>
      <c r="E193" s="42"/>
      <c r="F193" s="229" t="s">
        <v>274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170</v>
      </c>
      <c r="AU193" s="18" t="s">
        <v>86</v>
      </c>
    </row>
    <row r="194" s="13" customFormat="1">
      <c r="A194" s="13"/>
      <c r="B194" s="233"/>
      <c r="C194" s="234"/>
      <c r="D194" s="235" t="s">
        <v>172</v>
      </c>
      <c r="E194" s="236" t="s">
        <v>32</v>
      </c>
      <c r="F194" s="237" t="s">
        <v>275</v>
      </c>
      <c r="G194" s="234"/>
      <c r="H194" s="236" t="s">
        <v>32</v>
      </c>
      <c r="I194" s="238"/>
      <c r="J194" s="234"/>
      <c r="K194" s="234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172</v>
      </c>
      <c r="AU194" s="243" t="s">
        <v>86</v>
      </c>
      <c r="AV194" s="13" t="s">
        <v>84</v>
      </c>
      <c r="AW194" s="13" t="s">
        <v>39</v>
      </c>
      <c r="AX194" s="13" t="s">
        <v>78</v>
      </c>
      <c r="AY194" s="243" t="s">
        <v>161</v>
      </c>
    </row>
    <row r="195" s="13" customFormat="1">
      <c r="A195" s="13"/>
      <c r="B195" s="233"/>
      <c r="C195" s="234"/>
      <c r="D195" s="235" t="s">
        <v>172</v>
      </c>
      <c r="E195" s="236" t="s">
        <v>32</v>
      </c>
      <c r="F195" s="237" t="s">
        <v>276</v>
      </c>
      <c r="G195" s="234"/>
      <c r="H195" s="236" t="s">
        <v>32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172</v>
      </c>
      <c r="AU195" s="243" t="s">
        <v>86</v>
      </c>
      <c r="AV195" s="13" t="s">
        <v>84</v>
      </c>
      <c r="AW195" s="13" t="s">
        <v>39</v>
      </c>
      <c r="AX195" s="13" t="s">
        <v>78</v>
      </c>
      <c r="AY195" s="243" t="s">
        <v>161</v>
      </c>
    </row>
    <row r="196" s="14" customFormat="1">
      <c r="A196" s="14"/>
      <c r="B196" s="244"/>
      <c r="C196" s="245"/>
      <c r="D196" s="235" t="s">
        <v>172</v>
      </c>
      <c r="E196" s="246" t="s">
        <v>32</v>
      </c>
      <c r="F196" s="247" t="s">
        <v>277</v>
      </c>
      <c r="G196" s="245"/>
      <c r="H196" s="248">
        <v>25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172</v>
      </c>
      <c r="AU196" s="254" t="s">
        <v>86</v>
      </c>
      <c r="AV196" s="14" t="s">
        <v>86</v>
      </c>
      <c r="AW196" s="14" t="s">
        <v>39</v>
      </c>
      <c r="AX196" s="14" t="s">
        <v>84</v>
      </c>
      <c r="AY196" s="254" t="s">
        <v>161</v>
      </c>
    </row>
    <row r="197" s="2" customFormat="1" ht="33" customHeight="1">
      <c r="A197" s="40"/>
      <c r="B197" s="41"/>
      <c r="C197" s="215" t="s">
        <v>278</v>
      </c>
      <c r="D197" s="215" t="s">
        <v>163</v>
      </c>
      <c r="E197" s="216" t="s">
        <v>279</v>
      </c>
      <c r="F197" s="217" t="s">
        <v>280</v>
      </c>
      <c r="G197" s="218" t="s">
        <v>232</v>
      </c>
      <c r="H197" s="219">
        <v>25</v>
      </c>
      <c r="I197" s="220"/>
      <c r="J197" s="221">
        <f>ROUND(I197*H197,2)</f>
        <v>0</v>
      </c>
      <c r="K197" s="217" t="s">
        <v>167</v>
      </c>
      <c r="L197" s="46"/>
      <c r="M197" s="222" t="s">
        <v>32</v>
      </c>
      <c r="N197" s="223" t="s">
        <v>49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168</v>
      </c>
      <c r="AT197" s="226" t="s">
        <v>163</v>
      </c>
      <c r="AU197" s="226" t="s">
        <v>86</v>
      </c>
      <c r="AY197" s="18" t="s">
        <v>161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8" t="s">
        <v>84</v>
      </c>
      <c r="BK197" s="227">
        <f>ROUND(I197*H197,2)</f>
        <v>0</v>
      </c>
      <c r="BL197" s="18" t="s">
        <v>168</v>
      </c>
      <c r="BM197" s="226" t="s">
        <v>281</v>
      </c>
    </row>
    <row r="198" s="2" customFormat="1">
      <c r="A198" s="40"/>
      <c r="B198" s="41"/>
      <c r="C198" s="42"/>
      <c r="D198" s="228" t="s">
        <v>170</v>
      </c>
      <c r="E198" s="42"/>
      <c r="F198" s="229" t="s">
        <v>282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8" t="s">
        <v>170</v>
      </c>
      <c r="AU198" s="18" t="s">
        <v>86</v>
      </c>
    </row>
    <row r="199" s="13" customFormat="1">
      <c r="A199" s="13"/>
      <c r="B199" s="233"/>
      <c r="C199" s="234"/>
      <c r="D199" s="235" t="s">
        <v>172</v>
      </c>
      <c r="E199" s="236" t="s">
        <v>32</v>
      </c>
      <c r="F199" s="237" t="s">
        <v>283</v>
      </c>
      <c r="G199" s="234"/>
      <c r="H199" s="236" t="s">
        <v>32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172</v>
      </c>
      <c r="AU199" s="243" t="s">
        <v>86</v>
      </c>
      <c r="AV199" s="13" t="s">
        <v>84</v>
      </c>
      <c r="AW199" s="13" t="s">
        <v>39</v>
      </c>
      <c r="AX199" s="13" t="s">
        <v>78</v>
      </c>
      <c r="AY199" s="243" t="s">
        <v>161</v>
      </c>
    </row>
    <row r="200" s="14" customFormat="1">
      <c r="A200" s="14"/>
      <c r="B200" s="244"/>
      <c r="C200" s="245"/>
      <c r="D200" s="235" t="s">
        <v>172</v>
      </c>
      <c r="E200" s="246" t="s">
        <v>32</v>
      </c>
      <c r="F200" s="247" t="s">
        <v>277</v>
      </c>
      <c r="G200" s="245"/>
      <c r="H200" s="248">
        <v>25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172</v>
      </c>
      <c r="AU200" s="254" t="s">
        <v>86</v>
      </c>
      <c r="AV200" s="14" t="s">
        <v>86</v>
      </c>
      <c r="AW200" s="14" t="s">
        <v>39</v>
      </c>
      <c r="AX200" s="14" t="s">
        <v>84</v>
      </c>
      <c r="AY200" s="254" t="s">
        <v>161</v>
      </c>
    </row>
    <row r="201" s="2" customFormat="1" ht="33" customHeight="1">
      <c r="A201" s="40"/>
      <c r="B201" s="41"/>
      <c r="C201" s="215" t="s">
        <v>284</v>
      </c>
      <c r="D201" s="215" t="s">
        <v>163</v>
      </c>
      <c r="E201" s="216" t="s">
        <v>285</v>
      </c>
      <c r="F201" s="217" t="s">
        <v>286</v>
      </c>
      <c r="G201" s="218" t="s">
        <v>232</v>
      </c>
      <c r="H201" s="219">
        <v>300</v>
      </c>
      <c r="I201" s="220"/>
      <c r="J201" s="221">
        <f>ROUND(I201*H201,2)</f>
        <v>0</v>
      </c>
      <c r="K201" s="217" t="s">
        <v>167</v>
      </c>
      <c r="L201" s="46"/>
      <c r="M201" s="222" t="s">
        <v>32</v>
      </c>
      <c r="N201" s="223" t="s">
        <v>49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168</v>
      </c>
      <c r="AT201" s="226" t="s">
        <v>163</v>
      </c>
      <c r="AU201" s="226" t="s">
        <v>86</v>
      </c>
      <c r="AY201" s="18" t="s">
        <v>161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8" t="s">
        <v>84</v>
      </c>
      <c r="BK201" s="227">
        <f>ROUND(I201*H201,2)</f>
        <v>0</v>
      </c>
      <c r="BL201" s="18" t="s">
        <v>168</v>
      </c>
      <c r="BM201" s="226" t="s">
        <v>287</v>
      </c>
    </row>
    <row r="202" s="2" customFormat="1">
      <c r="A202" s="40"/>
      <c r="B202" s="41"/>
      <c r="C202" s="42"/>
      <c r="D202" s="228" t="s">
        <v>170</v>
      </c>
      <c r="E202" s="42"/>
      <c r="F202" s="229" t="s">
        <v>288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8" t="s">
        <v>170</v>
      </c>
      <c r="AU202" s="18" t="s">
        <v>86</v>
      </c>
    </row>
    <row r="203" s="13" customFormat="1">
      <c r="A203" s="13"/>
      <c r="B203" s="233"/>
      <c r="C203" s="234"/>
      <c r="D203" s="235" t="s">
        <v>172</v>
      </c>
      <c r="E203" s="236" t="s">
        <v>32</v>
      </c>
      <c r="F203" s="237" t="s">
        <v>283</v>
      </c>
      <c r="G203" s="234"/>
      <c r="H203" s="236" t="s">
        <v>32</v>
      </c>
      <c r="I203" s="238"/>
      <c r="J203" s="234"/>
      <c r="K203" s="234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172</v>
      </c>
      <c r="AU203" s="243" t="s">
        <v>86</v>
      </c>
      <c r="AV203" s="13" t="s">
        <v>84</v>
      </c>
      <c r="AW203" s="13" t="s">
        <v>39</v>
      </c>
      <c r="AX203" s="13" t="s">
        <v>78</v>
      </c>
      <c r="AY203" s="243" t="s">
        <v>161</v>
      </c>
    </row>
    <row r="204" s="14" customFormat="1">
      <c r="A204" s="14"/>
      <c r="B204" s="244"/>
      <c r="C204" s="245"/>
      <c r="D204" s="235" t="s">
        <v>172</v>
      </c>
      <c r="E204" s="246" t="s">
        <v>32</v>
      </c>
      <c r="F204" s="247" t="s">
        <v>289</v>
      </c>
      <c r="G204" s="245"/>
      <c r="H204" s="248">
        <v>300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172</v>
      </c>
      <c r="AU204" s="254" t="s">
        <v>86</v>
      </c>
      <c r="AV204" s="14" t="s">
        <v>86</v>
      </c>
      <c r="AW204" s="14" t="s">
        <v>39</v>
      </c>
      <c r="AX204" s="14" t="s">
        <v>84</v>
      </c>
      <c r="AY204" s="254" t="s">
        <v>161</v>
      </c>
    </row>
    <row r="205" s="2" customFormat="1" ht="24.15" customHeight="1">
      <c r="A205" s="40"/>
      <c r="B205" s="41"/>
      <c r="C205" s="215" t="s">
        <v>269</v>
      </c>
      <c r="D205" s="215" t="s">
        <v>163</v>
      </c>
      <c r="E205" s="216" t="s">
        <v>290</v>
      </c>
      <c r="F205" s="217" t="s">
        <v>291</v>
      </c>
      <c r="G205" s="218" t="s">
        <v>232</v>
      </c>
      <c r="H205" s="219">
        <v>25</v>
      </c>
      <c r="I205" s="220"/>
      <c r="J205" s="221">
        <f>ROUND(I205*H205,2)</f>
        <v>0</v>
      </c>
      <c r="K205" s="217" t="s">
        <v>167</v>
      </c>
      <c r="L205" s="46"/>
      <c r="M205" s="222" t="s">
        <v>32</v>
      </c>
      <c r="N205" s="223" t="s">
        <v>49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168</v>
      </c>
      <c r="AT205" s="226" t="s">
        <v>163</v>
      </c>
      <c r="AU205" s="226" t="s">
        <v>86</v>
      </c>
      <c r="AY205" s="18" t="s">
        <v>161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8" t="s">
        <v>84</v>
      </c>
      <c r="BK205" s="227">
        <f>ROUND(I205*H205,2)</f>
        <v>0</v>
      </c>
      <c r="BL205" s="18" t="s">
        <v>168</v>
      </c>
      <c r="BM205" s="226" t="s">
        <v>292</v>
      </c>
    </row>
    <row r="206" s="2" customFormat="1">
      <c r="A206" s="40"/>
      <c r="B206" s="41"/>
      <c r="C206" s="42"/>
      <c r="D206" s="228" t="s">
        <v>170</v>
      </c>
      <c r="E206" s="42"/>
      <c r="F206" s="229" t="s">
        <v>293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8" t="s">
        <v>170</v>
      </c>
      <c r="AU206" s="18" t="s">
        <v>86</v>
      </c>
    </row>
    <row r="207" s="13" customFormat="1">
      <c r="A207" s="13"/>
      <c r="B207" s="233"/>
      <c r="C207" s="234"/>
      <c r="D207" s="235" t="s">
        <v>172</v>
      </c>
      <c r="E207" s="236" t="s">
        <v>32</v>
      </c>
      <c r="F207" s="237" t="s">
        <v>276</v>
      </c>
      <c r="G207" s="234"/>
      <c r="H207" s="236" t="s">
        <v>32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172</v>
      </c>
      <c r="AU207" s="243" t="s">
        <v>86</v>
      </c>
      <c r="AV207" s="13" t="s">
        <v>84</v>
      </c>
      <c r="AW207" s="13" t="s">
        <v>39</v>
      </c>
      <c r="AX207" s="13" t="s">
        <v>78</v>
      </c>
      <c r="AY207" s="243" t="s">
        <v>161</v>
      </c>
    </row>
    <row r="208" s="14" customFormat="1">
      <c r="A208" s="14"/>
      <c r="B208" s="244"/>
      <c r="C208" s="245"/>
      <c r="D208" s="235" t="s">
        <v>172</v>
      </c>
      <c r="E208" s="246" t="s">
        <v>32</v>
      </c>
      <c r="F208" s="247" t="s">
        <v>277</v>
      </c>
      <c r="G208" s="245"/>
      <c r="H208" s="248">
        <v>25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172</v>
      </c>
      <c r="AU208" s="254" t="s">
        <v>86</v>
      </c>
      <c r="AV208" s="14" t="s">
        <v>86</v>
      </c>
      <c r="AW208" s="14" t="s">
        <v>39</v>
      </c>
      <c r="AX208" s="14" t="s">
        <v>84</v>
      </c>
      <c r="AY208" s="254" t="s">
        <v>161</v>
      </c>
    </row>
    <row r="209" s="2" customFormat="1" ht="55.5" customHeight="1">
      <c r="A209" s="40"/>
      <c r="B209" s="41"/>
      <c r="C209" s="215" t="s">
        <v>256</v>
      </c>
      <c r="D209" s="215" t="s">
        <v>163</v>
      </c>
      <c r="E209" s="216" t="s">
        <v>294</v>
      </c>
      <c r="F209" s="217" t="s">
        <v>295</v>
      </c>
      <c r="G209" s="218" t="s">
        <v>232</v>
      </c>
      <c r="H209" s="219">
        <v>25</v>
      </c>
      <c r="I209" s="220"/>
      <c r="J209" s="221">
        <f>ROUND(I209*H209,2)</f>
        <v>0</v>
      </c>
      <c r="K209" s="217" t="s">
        <v>167</v>
      </c>
      <c r="L209" s="46"/>
      <c r="M209" s="222" t="s">
        <v>32</v>
      </c>
      <c r="N209" s="223" t="s">
        <v>49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168</v>
      </c>
      <c r="AT209" s="226" t="s">
        <v>163</v>
      </c>
      <c r="AU209" s="226" t="s">
        <v>86</v>
      </c>
      <c r="AY209" s="18" t="s">
        <v>161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8" t="s">
        <v>84</v>
      </c>
      <c r="BK209" s="227">
        <f>ROUND(I209*H209,2)</f>
        <v>0</v>
      </c>
      <c r="BL209" s="18" t="s">
        <v>168</v>
      </c>
      <c r="BM209" s="226" t="s">
        <v>296</v>
      </c>
    </row>
    <row r="210" s="2" customFormat="1">
      <c r="A210" s="40"/>
      <c r="B210" s="41"/>
      <c r="C210" s="42"/>
      <c r="D210" s="228" t="s">
        <v>170</v>
      </c>
      <c r="E210" s="42"/>
      <c r="F210" s="229" t="s">
        <v>297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8" t="s">
        <v>170</v>
      </c>
      <c r="AU210" s="18" t="s">
        <v>86</v>
      </c>
    </row>
    <row r="211" s="13" customFormat="1">
      <c r="A211" s="13"/>
      <c r="B211" s="233"/>
      <c r="C211" s="234"/>
      <c r="D211" s="235" t="s">
        <v>172</v>
      </c>
      <c r="E211" s="236" t="s">
        <v>32</v>
      </c>
      <c r="F211" s="237" t="s">
        <v>276</v>
      </c>
      <c r="G211" s="234"/>
      <c r="H211" s="236" t="s">
        <v>32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172</v>
      </c>
      <c r="AU211" s="243" t="s">
        <v>86</v>
      </c>
      <c r="AV211" s="13" t="s">
        <v>84</v>
      </c>
      <c r="AW211" s="13" t="s">
        <v>39</v>
      </c>
      <c r="AX211" s="13" t="s">
        <v>78</v>
      </c>
      <c r="AY211" s="243" t="s">
        <v>161</v>
      </c>
    </row>
    <row r="212" s="14" customFormat="1">
      <c r="A212" s="14"/>
      <c r="B212" s="244"/>
      <c r="C212" s="245"/>
      <c r="D212" s="235" t="s">
        <v>172</v>
      </c>
      <c r="E212" s="246" t="s">
        <v>32</v>
      </c>
      <c r="F212" s="247" t="s">
        <v>277</v>
      </c>
      <c r="G212" s="245"/>
      <c r="H212" s="248">
        <v>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172</v>
      </c>
      <c r="AU212" s="254" t="s">
        <v>86</v>
      </c>
      <c r="AV212" s="14" t="s">
        <v>86</v>
      </c>
      <c r="AW212" s="14" t="s">
        <v>39</v>
      </c>
      <c r="AX212" s="14" t="s">
        <v>84</v>
      </c>
      <c r="AY212" s="254" t="s">
        <v>161</v>
      </c>
    </row>
    <row r="213" s="2" customFormat="1" ht="37.8" customHeight="1">
      <c r="A213" s="40"/>
      <c r="B213" s="41"/>
      <c r="C213" s="215" t="s">
        <v>298</v>
      </c>
      <c r="D213" s="215" t="s">
        <v>163</v>
      </c>
      <c r="E213" s="216" t="s">
        <v>299</v>
      </c>
      <c r="F213" s="217" t="s">
        <v>300</v>
      </c>
      <c r="G213" s="218" t="s">
        <v>232</v>
      </c>
      <c r="H213" s="219">
        <v>25</v>
      </c>
      <c r="I213" s="220"/>
      <c r="J213" s="221">
        <f>ROUND(I213*H213,2)</f>
        <v>0</v>
      </c>
      <c r="K213" s="217" t="s">
        <v>167</v>
      </c>
      <c r="L213" s="46"/>
      <c r="M213" s="222" t="s">
        <v>32</v>
      </c>
      <c r="N213" s="223" t="s">
        <v>49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168</v>
      </c>
      <c r="AT213" s="226" t="s">
        <v>163</v>
      </c>
      <c r="AU213" s="226" t="s">
        <v>86</v>
      </c>
      <c r="AY213" s="18" t="s">
        <v>161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8" t="s">
        <v>84</v>
      </c>
      <c r="BK213" s="227">
        <f>ROUND(I213*H213,2)</f>
        <v>0</v>
      </c>
      <c r="BL213" s="18" t="s">
        <v>168</v>
      </c>
      <c r="BM213" s="226" t="s">
        <v>301</v>
      </c>
    </row>
    <row r="214" s="2" customFormat="1">
      <c r="A214" s="40"/>
      <c r="B214" s="41"/>
      <c r="C214" s="42"/>
      <c r="D214" s="228" t="s">
        <v>170</v>
      </c>
      <c r="E214" s="42"/>
      <c r="F214" s="229" t="s">
        <v>302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170</v>
      </c>
      <c r="AU214" s="18" t="s">
        <v>86</v>
      </c>
    </row>
    <row r="215" s="13" customFormat="1">
      <c r="A215" s="13"/>
      <c r="B215" s="233"/>
      <c r="C215" s="234"/>
      <c r="D215" s="235" t="s">
        <v>172</v>
      </c>
      <c r="E215" s="236" t="s">
        <v>32</v>
      </c>
      <c r="F215" s="237" t="s">
        <v>276</v>
      </c>
      <c r="G215" s="234"/>
      <c r="H215" s="236" t="s">
        <v>32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172</v>
      </c>
      <c r="AU215" s="243" t="s">
        <v>86</v>
      </c>
      <c r="AV215" s="13" t="s">
        <v>84</v>
      </c>
      <c r="AW215" s="13" t="s">
        <v>39</v>
      </c>
      <c r="AX215" s="13" t="s">
        <v>78</v>
      </c>
      <c r="AY215" s="243" t="s">
        <v>161</v>
      </c>
    </row>
    <row r="216" s="14" customFormat="1">
      <c r="A216" s="14"/>
      <c r="B216" s="244"/>
      <c r="C216" s="245"/>
      <c r="D216" s="235" t="s">
        <v>172</v>
      </c>
      <c r="E216" s="246" t="s">
        <v>32</v>
      </c>
      <c r="F216" s="247" t="s">
        <v>277</v>
      </c>
      <c r="G216" s="245"/>
      <c r="H216" s="248">
        <v>25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172</v>
      </c>
      <c r="AU216" s="254" t="s">
        <v>86</v>
      </c>
      <c r="AV216" s="14" t="s">
        <v>86</v>
      </c>
      <c r="AW216" s="14" t="s">
        <v>39</v>
      </c>
      <c r="AX216" s="14" t="s">
        <v>84</v>
      </c>
      <c r="AY216" s="254" t="s">
        <v>161</v>
      </c>
    </row>
    <row r="217" s="2" customFormat="1" ht="16.5" customHeight="1">
      <c r="A217" s="40"/>
      <c r="B217" s="41"/>
      <c r="C217" s="266" t="s">
        <v>7</v>
      </c>
      <c r="D217" s="266" t="s">
        <v>208</v>
      </c>
      <c r="E217" s="267" t="s">
        <v>303</v>
      </c>
      <c r="F217" s="268" t="s">
        <v>304</v>
      </c>
      <c r="G217" s="269" t="s">
        <v>305</v>
      </c>
      <c r="H217" s="270">
        <v>0.75</v>
      </c>
      <c r="I217" s="271"/>
      <c r="J217" s="272">
        <f>ROUND(I217*H217,2)</f>
        <v>0</v>
      </c>
      <c r="K217" s="268" t="s">
        <v>167</v>
      </c>
      <c r="L217" s="273"/>
      <c r="M217" s="274" t="s">
        <v>32</v>
      </c>
      <c r="N217" s="275" t="s">
        <v>49</v>
      </c>
      <c r="O217" s="86"/>
      <c r="P217" s="224">
        <f>O217*H217</f>
        <v>0</v>
      </c>
      <c r="Q217" s="224">
        <v>0.001</v>
      </c>
      <c r="R217" s="224">
        <f>Q217*H217</f>
        <v>0.00075000000000000002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212</v>
      </c>
      <c r="AT217" s="226" t="s">
        <v>208</v>
      </c>
      <c r="AU217" s="226" t="s">
        <v>86</v>
      </c>
      <c r="AY217" s="18" t="s">
        <v>161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8" t="s">
        <v>84</v>
      </c>
      <c r="BK217" s="227">
        <f>ROUND(I217*H217,2)</f>
        <v>0</v>
      </c>
      <c r="BL217" s="18" t="s">
        <v>168</v>
      </c>
      <c r="BM217" s="226" t="s">
        <v>306</v>
      </c>
    </row>
    <row r="218" s="2" customFormat="1">
      <c r="A218" s="40"/>
      <c r="B218" s="41"/>
      <c r="C218" s="42"/>
      <c r="D218" s="228" t="s">
        <v>170</v>
      </c>
      <c r="E218" s="42"/>
      <c r="F218" s="229" t="s">
        <v>307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170</v>
      </c>
      <c r="AU218" s="18" t="s">
        <v>86</v>
      </c>
    </row>
    <row r="219" s="13" customFormat="1">
      <c r="A219" s="13"/>
      <c r="B219" s="233"/>
      <c r="C219" s="234"/>
      <c r="D219" s="235" t="s">
        <v>172</v>
      </c>
      <c r="E219" s="236" t="s">
        <v>32</v>
      </c>
      <c r="F219" s="237" t="s">
        <v>308</v>
      </c>
      <c r="G219" s="234"/>
      <c r="H219" s="236" t="s">
        <v>32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172</v>
      </c>
      <c r="AU219" s="243" t="s">
        <v>86</v>
      </c>
      <c r="AV219" s="13" t="s">
        <v>84</v>
      </c>
      <c r="AW219" s="13" t="s">
        <v>39</v>
      </c>
      <c r="AX219" s="13" t="s">
        <v>78</v>
      </c>
      <c r="AY219" s="243" t="s">
        <v>161</v>
      </c>
    </row>
    <row r="220" s="14" customFormat="1">
      <c r="A220" s="14"/>
      <c r="B220" s="244"/>
      <c r="C220" s="245"/>
      <c r="D220" s="235" t="s">
        <v>172</v>
      </c>
      <c r="E220" s="246" t="s">
        <v>32</v>
      </c>
      <c r="F220" s="247" t="s">
        <v>309</v>
      </c>
      <c r="G220" s="245"/>
      <c r="H220" s="248">
        <v>0.75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172</v>
      </c>
      <c r="AU220" s="254" t="s">
        <v>86</v>
      </c>
      <c r="AV220" s="14" t="s">
        <v>86</v>
      </c>
      <c r="AW220" s="14" t="s">
        <v>39</v>
      </c>
      <c r="AX220" s="14" t="s">
        <v>78</v>
      </c>
      <c r="AY220" s="254" t="s">
        <v>161</v>
      </c>
    </row>
    <row r="221" s="15" customFormat="1">
      <c r="A221" s="15"/>
      <c r="B221" s="255"/>
      <c r="C221" s="256"/>
      <c r="D221" s="235" t="s">
        <v>172</v>
      </c>
      <c r="E221" s="257" t="s">
        <v>32</v>
      </c>
      <c r="F221" s="258" t="s">
        <v>179</v>
      </c>
      <c r="G221" s="256"/>
      <c r="H221" s="259">
        <v>0.75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172</v>
      </c>
      <c r="AU221" s="265" t="s">
        <v>86</v>
      </c>
      <c r="AV221" s="15" t="s">
        <v>168</v>
      </c>
      <c r="AW221" s="15" t="s">
        <v>39</v>
      </c>
      <c r="AX221" s="15" t="s">
        <v>84</v>
      </c>
      <c r="AY221" s="265" t="s">
        <v>161</v>
      </c>
    </row>
    <row r="222" s="2" customFormat="1" ht="24.15" customHeight="1">
      <c r="A222" s="40"/>
      <c r="B222" s="41"/>
      <c r="C222" s="215" t="s">
        <v>310</v>
      </c>
      <c r="D222" s="215" t="s">
        <v>163</v>
      </c>
      <c r="E222" s="216" t="s">
        <v>311</v>
      </c>
      <c r="F222" s="217" t="s">
        <v>312</v>
      </c>
      <c r="G222" s="218" t="s">
        <v>232</v>
      </c>
      <c r="H222" s="219">
        <v>25</v>
      </c>
      <c r="I222" s="220"/>
      <c r="J222" s="221">
        <f>ROUND(I222*H222,2)</f>
        <v>0</v>
      </c>
      <c r="K222" s="217" t="s">
        <v>167</v>
      </c>
      <c r="L222" s="46"/>
      <c r="M222" s="222" t="s">
        <v>32</v>
      </c>
      <c r="N222" s="223" t="s">
        <v>49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168</v>
      </c>
      <c r="AT222" s="226" t="s">
        <v>163</v>
      </c>
      <c r="AU222" s="226" t="s">
        <v>86</v>
      </c>
      <c r="AY222" s="18" t="s">
        <v>161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8" t="s">
        <v>84</v>
      </c>
      <c r="BK222" s="227">
        <f>ROUND(I222*H222,2)</f>
        <v>0</v>
      </c>
      <c r="BL222" s="18" t="s">
        <v>168</v>
      </c>
      <c r="BM222" s="226" t="s">
        <v>313</v>
      </c>
    </row>
    <row r="223" s="2" customFormat="1">
      <c r="A223" s="40"/>
      <c r="B223" s="41"/>
      <c r="C223" s="42"/>
      <c r="D223" s="228" t="s">
        <v>170</v>
      </c>
      <c r="E223" s="42"/>
      <c r="F223" s="229" t="s">
        <v>314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170</v>
      </c>
      <c r="AU223" s="18" t="s">
        <v>86</v>
      </c>
    </row>
    <row r="224" s="13" customFormat="1">
      <c r="A224" s="13"/>
      <c r="B224" s="233"/>
      <c r="C224" s="234"/>
      <c r="D224" s="235" t="s">
        <v>172</v>
      </c>
      <c r="E224" s="236" t="s">
        <v>32</v>
      </c>
      <c r="F224" s="237" t="s">
        <v>276</v>
      </c>
      <c r="G224" s="234"/>
      <c r="H224" s="236" t="s">
        <v>32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172</v>
      </c>
      <c r="AU224" s="243" t="s">
        <v>86</v>
      </c>
      <c r="AV224" s="13" t="s">
        <v>84</v>
      </c>
      <c r="AW224" s="13" t="s">
        <v>39</v>
      </c>
      <c r="AX224" s="13" t="s">
        <v>78</v>
      </c>
      <c r="AY224" s="243" t="s">
        <v>161</v>
      </c>
    </row>
    <row r="225" s="14" customFormat="1">
      <c r="A225" s="14"/>
      <c r="B225" s="244"/>
      <c r="C225" s="245"/>
      <c r="D225" s="235" t="s">
        <v>172</v>
      </c>
      <c r="E225" s="246" t="s">
        <v>32</v>
      </c>
      <c r="F225" s="247" t="s">
        <v>277</v>
      </c>
      <c r="G225" s="245"/>
      <c r="H225" s="248">
        <v>25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172</v>
      </c>
      <c r="AU225" s="254" t="s">
        <v>86</v>
      </c>
      <c r="AV225" s="14" t="s">
        <v>86</v>
      </c>
      <c r="AW225" s="14" t="s">
        <v>39</v>
      </c>
      <c r="AX225" s="14" t="s">
        <v>84</v>
      </c>
      <c r="AY225" s="254" t="s">
        <v>161</v>
      </c>
    </row>
    <row r="226" s="2" customFormat="1" ht="24.15" customHeight="1">
      <c r="A226" s="40"/>
      <c r="B226" s="41"/>
      <c r="C226" s="215" t="s">
        <v>315</v>
      </c>
      <c r="D226" s="215" t="s">
        <v>163</v>
      </c>
      <c r="E226" s="216" t="s">
        <v>316</v>
      </c>
      <c r="F226" s="217" t="s">
        <v>317</v>
      </c>
      <c r="G226" s="218" t="s">
        <v>232</v>
      </c>
      <c r="H226" s="219">
        <v>25</v>
      </c>
      <c r="I226" s="220"/>
      <c r="J226" s="221">
        <f>ROUND(I226*H226,2)</f>
        <v>0</v>
      </c>
      <c r="K226" s="217" t="s">
        <v>167</v>
      </c>
      <c r="L226" s="46"/>
      <c r="M226" s="222" t="s">
        <v>32</v>
      </c>
      <c r="N226" s="223" t="s">
        <v>49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168</v>
      </c>
      <c r="AT226" s="226" t="s">
        <v>163</v>
      </c>
      <c r="AU226" s="226" t="s">
        <v>86</v>
      </c>
      <c r="AY226" s="18" t="s">
        <v>161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84</v>
      </c>
      <c r="BK226" s="227">
        <f>ROUND(I226*H226,2)</f>
        <v>0</v>
      </c>
      <c r="BL226" s="18" t="s">
        <v>168</v>
      </c>
      <c r="BM226" s="226" t="s">
        <v>318</v>
      </c>
    </row>
    <row r="227" s="2" customFormat="1">
      <c r="A227" s="40"/>
      <c r="B227" s="41"/>
      <c r="C227" s="42"/>
      <c r="D227" s="228" t="s">
        <v>170</v>
      </c>
      <c r="E227" s="42"/>
      <c r="F227" s="229" t="s">
        <v>319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170</v>
      </c>
      <c r="AU227" s="18" t="s">
        <v>86</v>
      </c>
    </row>
    <row r="228" s="13" customFormat="1">
      <c r="A228" s="13"/>
      <c r="B228" s="233"/>
      <c r="C228" s="234"/>
      <c r="D228" s="235" t="s">
        <v>172</v>
      </c>
      <c r="E228" s="236" t="s">
        <v>32</v>
      </c>
      <c r="F228" s="237" t="s">
        <v>308</v>
      </c>
      <c r="G228" s="234"/>
      <c r="H228" s="236" t="s">
        <v>32</v>
      </c>
      <c r="I228" s="238"/>
      <c r="J228" s="234"/>
      <c r="K228" s="234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172</v>
      </c>
      <c r="AU228" s="243" t="s">
        <v>86</v>
      </c>
      <c r="AV228" s="13" t="s">
        <v>84</v>
      </c>
      <c r="AW228" s="13" t="s">
        <v>39</v>
      </c>
      <c r="AX228" s="13" t="s">
        <v>78</v>
      </c>
      <c r="AY228" s="243" t="s">
        <v>161</v>
      </c>
    </row>
    <row r="229" s="14" customFormat="1">
      <c r="A229" s="14"/>
      <c r="B229" s="244"/>
      <c r="C229" s="245"/>
      <c r="D229" s="235" t="s">
        <v>172</v>
      </c>
      <c r="E229" s="246" t="s">
        <v>32</v>
      </c>
      <c r="F229" s="247" t="s">
        <v>277</v>
      </c>
      <c r="G229" s="245"/>
      <c r="H229" s="248">
        <v>25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172</v>
      </c>
      <c r="AU229" s="254" t="s">
        <v>86</v>
      </c>
      <c r="AV229" s="14" t="s">
        <v>86</v>
      </c>
      <c r="AW229" s="14" t="s">
        <v>39</v>
      </c>
      <c r="AX229" s="14" t="s">
        <v>84</v>
      </c>
      <c r="AY229" s="254" t="s">
        <v>161</v>
      </c>
    </row>
    <row r="230" s="2" customFormat="1" ht="21.75" customHeight="1">
      <c r="A230" s="40"/>
      <c r="B230" s="41"/>
      <c r="C230" s="215" t="s">
        <v>268</v>
      </c>
      <c r="D230" s="215" t="s">
        <v>163</v>
      </c>
      <c r="E230" s="216" t="s">
        <v>320</v>
      </c>
      <c r="F230" s="217" t="s">
        <v>321</v>
      </c>
      <c r="G230" s="218" t="s">
        <v>232</v>
      </c>
      <c r="H230" s="219">
        <v>25</v>
      </c>
      <c r="I230" s="220"/>
      <c r="J230" s="221">
        <f>ROUND(I230*H230,2)</f>
        <v>0</v>
      </c>
      <c r="K230" s="217" t="s">
        <v>167</v>
      </c>
      <c r="L230" s="46"/>
      <c r="M230" s="222" t="s">
        <v>32</v>
      </c>
      <c r="N230" s="223" t="s">
        <v>49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168</v>
      </c>
      <c r="AT230" s="226" t="s">
        <v>163</v>
      </c>
      <c r="AU230" s="226" t="s">
        <v>86</v>
      </c>
      <c r="AY230" s="18" t="s">
        <v>161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8" t="s">
        <v>84</v>
      </c>
      <c r="BK230" s="227">
        <f>ROUND(I230*H230,2)</f>
        <v>0</v>
      </c>
      <c r="BL230" s="18" t="s">
        <v>168</v>
      </c>
      <c r="BM230" s="226" t="s">
        <v>322</v>
      </c>
    </row>
    <row r="231" s="2" customFormat="1">
      <c r="A231" s="40"/>
      <c r="B231" s="41"/>
      <c r="C231" s="42"/>
      <c r="D231" s="228" t="s">
        <v>170</v>
      </c>
      <c r="E231" s="42"/>
      <c r="F231" s="229" t="s">
        <v>323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170</v>
      </c>
      <c r="AU231" s="18" t="s">
        <v>86</v>
      </c>
    </row>
    <row r="232" s="13" customFormat="1">
      <c r="A232" s="13"/>
      <c r="B232" s="233"/>
      <c r="C232" s="234"/>
      <c r="D232" s="235" t="s">
        <v>172</v>
      </c>
      <c r="E232" s="236" t="s">
        <v>32</v>
      </c>
      <c r="F232" s="237" t="s">
        <v>308</v>
      </c>
      <c r="G232" s="234"/>
      <c r="H232" s="236" t="s">
        <v>32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172</v>
      </c>
      <c r="AU232" s="243" t="s">
        <v>86</v>
      </c>
      <c r="AV232" s="13" t="s">
        <v>84</v>
      </c>
      <c r="AW232" s="13" t="s">
        <v>39</v>
      </c>
      <c r="AX232" s="13" t="s">
        <v>78</v>
      </c>
      <c r="AY232" s="243" t="s">
        <v>161</v>
      </c>
    </row>
    <row r="233" s="14" customFormat="1">
      <c r="A233" s="14"/>
      <c r="B233" s="244"/>
      <c r="C233" s="245"/>
      <c r="D233" s="235" t="s">
        <v>172</v>
      </c>
      <c r="E233" s="246" t="s">
        <v>32</v>
      </c>
      <c r="F233" s="247" t="s">
        <v>277</v>
      </c>
      <c r="G233" s="245"/>
      <c r="H233" s="248">
        <v>25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172</v>
      </c>
      <c r="AU233" s="254" t="s">
        <v>86</v>
      </c>
      <c r="AV233" s="14" t="s">
        <v>86</v>
      </c>
      <c r="AW233" s="14" t="s">
        <v>39</v>
      </c>
      <c r="AX233" s="14" t="s">
        <v>84</v>
      </c>
      <c r="AY233" s="254" t="s">
        <v>161</v>
      </c>
    </row>
    <row r="234" s="2" customFormat="1" ht="21.75" customHeight="1">
      <c r="A234" s="40"/>
      <c r="B234" s="41"/>
      <c r="C234" s="215" t="s">
        <v>277</v>
      </c>
      <c r="D234" s="215" t="s">
        <v>163</v>
      </c>
      <c r="E234" s="216" t="s">
        <v>324</v>
      </c>
      <c r="F234" s="217" t="s">
        <v>325</v>
      </c>
      <c r="G234" s="218" t="s">
        <v>232</v>
      </c>
      <c r="H234" s="219">
        <v>25</v>
      </c>
      <c r="I234" s="220"/>
      <c r="J234" s="221">
        <f>ROUND(I234*H234,2)</f>
        <v>0</v>
      </c>
      <c r="K234" s="217" t="s">
        <v>167</v>
      </c>
      <c r="L234" s="46"/>
      <c r="M234" s="222" t="s">
        <v>32</v>
      </c>
      <c r="N234" s="223" t="s">
        <v>49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168</v>
      </c>
      <c r="AT234" s="226" t="s">
        <v>163</v>
      </c>
      <c r="AU234" s="226" t="s">
        <v>86</v>
      </c>
      <c r="AY234" s="18" t="s">
        <v>161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8" t="s">
        <v>84</v>
      </c>
      <c r="BK234" s="227">
        <f>ROUND(I234*H234,2)</f>
        <v>0</v>
      </c>
      <c r="BL234" s="18" t="s">
        <v>168</v>
      </c>
      <c r="BM234" s="226" t="s">
        <v>326</v>
      </c>
    </row>
    <row r="235" s="2" customFormat="1">
      <c r="A235" s="40"/>
      <c r="B235" s="41"/>
      <c r="C235" s="42"/>
      <c r="D235" s="228" t="s">
        <v>170</v>
      </c>
      <c r="E235" s="42"/>
      <c r="F235" s="229" t="s">
        <v>327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170</v>
      </c>
      <c r="AU235" s="18" t="s">
        <v>86</v>
      </c>
    </row>
    <row r="236" s="13" customFormat="1">
      <c r="A236" s="13"/>
      <c r="B236" s="233"/>
      <c r="C236" s="234"/>
      <c r="D236" s="235" t="s">
        <v>172</v>
      </c>
      <c r="E236" s="236" t="s">
        <v>32</v>
      </c>
      <c r="F236" s="237" t="s">
        <v>308</v>
      </c>
      <c r="G236" s="234"/>
      <c r="H236" s="236" t="s">
        <v>32</v>
      </c>
      <c r="I236" s="238"/>
      <c r="J236" s="234"/>
      <c r="K236" s="234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172</v>
      </c>
      <c r="AU236" s="243" t="s">
        <v>86</v>
      </c>
      <c r="AV236" s="13" t="s">
        <v>84</v>
      </c>
      <c r="AW236" s="13" t="s">
        <v>39</v>
      </c>
      <c r="AX236" s="13" t="s">
        <v>78</v>
      </c>
      <c r="AY236" s="243" t="s">
        <v>161</v>
      </c>
    </row>
    <row r="237" s="14" customFormat="1">
      <c r="A237" s="14"/>
      <c r="B237" s="244"/>
      <c r="C237" s="245"/>
      <c r="D237" s="235" t="s">
        <v>172</v>
      </c>
      <c r="E237" s="246" t="s">
        <v>32</v>
      </c>
      <c r="F237" s="247" t="s">
        <v>277</v>
      </c>
      <c r="G237" s="245"/>
      <c r="H237" s="248">
        <v>25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172</v>
      </c>
      <c r="AU237" s="254" t="s">
        <v>86</v>
      </c>
      <c r="AV237" s="14" t="s">
        <v>86</v>
      </c>
      <c r="AW237" s="14" t="s">
        <v>39</v>
      </c>
      <c r="AX237" s="14" t="s">
        <v>84</v>
      </c>
      <c r="AY237" s="254" t="s">
        <v>161</v>
      </c>
    </row>
    <row r="238" s="2" customFormat="1" ht="49.05" customHeight="1">
      <c r="A238" s="40"/>
      <c r="B238" s="41"/>
      <c r="C238" s="215" t="s">
        <v>328</v>
      </c>
      <c r="D238" s="215" t="s">
        <v>163</v>
      </c>
      <c r="E238" s="216" t="s">
        <v>329</v>
      </c>
      <c r="F238" s="217" t="s">
        <v>330</v>
      </c>
      <c r="G238" s="218" t="s">
        <v>232</v>
      </c>
      <c r="H238" s="219">
        <v>25</v>
      </c>
      <c r="I238" s="220"/>
      <c r="J238" s="221">
        <f>ROUND(I238*H238,2)</f>
        <v>0</v>
      </c>
      <c r="K238" s="217" t="s">
        <v>167</v>
      </c>
      <c r="L238" s="46"/>
      <c r="M238" s="222" t="s">
        <v>32</v>
      </c>
      <c r="N238" s="223" t="s">
        <v>49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168</v>
      </c>
      <c r="AT238" s="226" t="s">
        <v>163</v>
      </c>
      <c r="AU238" s="226" t="s">
        <v>86</v>
      </c>
      <c r="AY238" s="18" t="s">
        <v>161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8" t="s">
        <v>84</v>
      </c>
      <c r="BK238" s="227">
        <f>ROUND(I238*H238,2)</f>
        <v>0</v>
      </c>
      <c r="BL238" s="18" t="s">
        <v>168</v>
      </c>
      <c r="BM238" s="226" t="s">
        <v>331</v>
      </c>
    </row>
    <row r="239" s="2" customFormat="1">
      <c r="A239" s="40"/>
      <c r="B239" s="41"/>
      <c r="C239" s="42"/>
      <c r="D239" s="228" t="s">
        <v>170</v>
      </c>
      <c r="E239" s="42"/>
      <c r="F239" s="229" t="s">
        <v>332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170</v>
      </c>
      <c r="AU239" s="18" t="s">
        <v>86</v>
      </c>
    </row>
    <row r="240" s="13" customFormat="1">
      <c r="A240" s="13"/>
      <c r="B240" s="233"/>
      <c r="C240" s="234"/>
      <c r="D240" s="235" t="s">
        <v>172</v>
      </c>
      <c r="E240" s="236" t="s">
        <v>32</v>
      </c>
      <c r="F240" s="237" t="s">
        <v>308</v>
      </c>
      <c r="G240" s="234"/>
      <c r="H240" s="236" t="s">
        <v>32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172</v>
      </c>
      <c r="AU240" s="243" t="s">
        <v>86</v>
      </c>
      <c r="AV240" s="13" t="s">
        <v>84</v>
      </c>
      <c r="AW240" s="13" t="s">
        <v>39</v>
      </c>
      <c r="AX240" s="13" t="s">
        <v>78</v>
      </c>
      <c r="AY240" s="243" t="s">
        <v>161</v>
      </c>
    </row>
    <row r="241" s="14" customFormat="1">
      <c r="A241" s="14"/>
      <c r="B241" s="244"/>
      <c r="C241" s="245"/>
      <c r="D241" s="235" t="s">
        <v>172</v>
      </c>
      <c r="E241" s="246" t="s">
        <v>32</v>
      </c>
      <c r="F241" s="247" t="s">
        <v>277</v>
      </c>
      <c r="G241" s="245"/>
      <c r="H241" s="248">
        <v>25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172</v>
      </c>
      <c r="AU241" s="254" t="s">
        <v>86</v>
      </c>
      <c r="AV241" s="14" t="s">
        <v>86</v>
      </c>
      <c r="AW241" s="14" t="s">
        <v>39</v>
      </c>
      <c r="AX241" s="14" t="s">
        <v>84</v>
      </c>
      <c r="AY241" s="254" t="s">
        <v>161</v>
      </c>
    </row>
    <row r="242" s="2" customFormat="1" ht="33" customHeight="1">
      <c r="A242" s="40"/>
      <c r="B242" s="41"/>
      <c r="C242" s="215" t="s">
        <v>333</v>
      </c>
      <c r="D242" s="215" t="s">
        <v>163</v>
      </c>
      <c r="E242" s="216" t="s">
        <v>334</v>
      </c>
      <c r="F242" s="217" t="s">
        <v>335</v>
      </c>
      <c r="G242" s="218" t="s">
        <v>232</v>
      </c>
      <c r="H242" s="219">
        <v>25</v>
      </c>
      <c r="I242" s="220"/>
      <c r="J242" s="221">
        <f>ROUND(I242*H242,2)</f>
        <v>0</v>
      </c>
      <c r="K242" s="217" t="s">
        <v>167</v>
      </c>
      <c r="L242" s="46"/>
      <c r="M242" s="222" t="s">
        <v>32</v>
      </c>
      <c r="N242" s="223" t="s">
        <v>49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168</v>
      </c>
      <c r="AT242" s="226" t="s">
        <v>163</v>
      </c>
      <c r="AU242" s="226" t="s">
        <v>86</v>
      </c>
      <c r="AY242" s="18" t="s">
        <v>161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8" t="s">
        <v>84</v>
      </c>
      <c r="BK242" s="227">
        <f>ROUND(I242*H242,2)</f>
        <v>0</v>
      </c>
      <c r="BL242" s="18" t="s">
        <v>168</v>
      </c>
      <c r="BM242" s="226" t="s">
        <v>336</v>
      </c>
    </row>
    <row r="243" s="2" customFormat="1">
      <c r="A243" s="40"/>
      <c r="B243" s="41"/>
      <c r="C243" s="42"/>
      <c r="D243" s="228" t="s">
        <v>170</v>
      </c>
      <c r="E243" s="42"/>
      <c r="F243" s="229" t="s">
        <v>337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170</v>
      </c>
      <c r="AU243" s="18" t="s">
        <v>86</v>
      </c>
    </row>
    <row r="244" s="13" customFormat="1">
      <c r="A244" s="13"/>
      <c r="B244" s="233"/>
      <c r="C244" s="234"/>
      <c r="D244" s="235" t="s">
        <v>172</v>
      </c>
      <c r="E244" s="236" t="s">
        <v>32</v>
      </c>
      <c r="F244" s="237" t="s">
        <v>308</v>
      </c>
      <c r="G244" s="234"/>
      <c r="H244" s="236" t="s">
        <v>32</v>
      </c>
      <c r="I244" s="238"/>
      <c r="J244" s="234"/>
      <c r="K244" s="234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172</v>
      </c>
      <c r="AU244" s="243" t="s">
        <v>86</v>
      </c>
      <c r="AV244" s="13" t="s">
        <v>84</v>
      </c>
      <c r="AW244" s="13" t="s">
        <v>39</v>
      </c>
      <c r="AX244" s="13" t="s">
        <v>78</v>
      </c>
      <c r="AY244" s="243" t="s">
        <v>161</v>
      </c>
    </row>
    <row r="245" s="14" customFormat="1">
      <c r="A245" s="14"/>
      <c r="B245" s="244"/>
      <c r="C245" s="245"/>
      <c r="D245" s="235" t="s">
        <v>172</v>
      </c>
      <c r="E245" s="246" t="s">
        <v>32</v>
      </c>
      <c r="F245" s="247" t="s">
        <v>277</v>
      </c>
      <c r="G245" s="245"/>
      <c r="H245" s="248">
        <v>25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172</v>
      </c>
      <c r="AU245" s="254" t="s">
        <v>86</v>
      </c>
      <c r="AV245" s="14" t="s">
        <v>86</v>
      </c>
      <c r="AW245" s="14" t="s">
        <v>39</v>
      </c>
      <c r="AX245" s="14" t="s">
        <v>84</v>
      </c>
      <c r="AY245" s="254" t="s">
        <v>161</v>
      </c>
    </row>
    <row r="246" s="2" customFormat="1" ht="24.15" customHeight="1">
      <c r="A246" s="40"/>
      <c r="B246" s="41"/>
      <c r="C246" s="215" t="s">
        <v>338</v>
      </c>
      <c r="D246" s="215" t="s">
        <v>163</v>
      </c>
      <c r="E246" s="216" t="s">
        <v>339</v>
      </c>
      <c r="F246" s="217" t="s">
        <v>340</v>
      </c>
      <c r="G246" s="218" t="s">
        <v>232</v>
      </c>
      <c r="H246" s="219">
        <v>25</v>
      </c>
      <c r="I246" s="220"/>
      <c r="J246" s="221">
        <f>ROUND(I246*H246,2)</f>
        <v>0</v>
      </c>
      <c r="K246" s="217" t="s">
        <v>167</v>
      </c>
      <c r="L246" s="46"/>
      <c r="M246" s="222" t="s">
        <v>32</v>
      </c>
      <c r="N246" s="223" t="s">
        <v>49</v>
      </c>
      <c r="O246" s="86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168</v>
      </c>
      <c r="AT246" s="226" t="s">
        <v>163</v>
      </c>
      <c r="AU246" s="226" t="s">
        <v>86</v>
      </c>
      <c r="AY246" s="18" t="s">
        <v>161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8" t="s">
        <v>84</v>
      </c>
      <c r="BK246" s="227">
        <f>ROUND(I246*H246,2)</f>
        <v>0</v>
      </c>
      <c r="BL246" s="18" t="s">
        <v>168</v>
      </c>
      <c r="BM246" s="226" t="s">
        <v>341</v>
      </c>
    </row>
    <row r="247" s="2" customFormat="1">
      <c r="A247" s="40"/>
      <c r="B247" s="41"/>
      <c r="C247" s="42"/>
      <c r="D247" s="228" t="s">
        <v>170</v>
      </c>
      <c r="E247" s="42"/>
      <c r="F247" s="229" t="s">
        <v>342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8" t="s">
        <v>170</v>
      </c>
      <c r="AU247" s="18" t="s">
        <v>86</v>
      </c>
    </row>
    <row r="248" s="13" customFormat="1">
      <c r="A248" s="13"/>
      <c r="B248" s="233"/>
      <c r="C248" s="234"/>
      <c r="D248" s="235" t="s">
        <v>172</v>
      </c>
      <c r="E248" s="236" t="s">
        <v>32</v>
      </c>
      <c r="F248" s="237" t="s">
        <v>308</v>
      </c>
      <c r="G248" s="234"/>
      <c r="H248" s="236" t="s">
        <v>32</v>
      </c>
      <c r="I248" s="238"/>
      <c r="J248" s="234"/>
      <c r="K248" s="234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172</v>
      </c>
      <c r="AU248" s="243" t="s">
        <v>86</v>
      </c>
      <c r="AV248" s="13" t="s">
        <v>84</v>
      </c>
      <c r="AW248" s="13" t="s">
        <v>39</v>
      </c>
      <c r="AX248" s="13" t="s">
        <v>78</v>
      </c>
      <c r="AY248" s="243" t="s">
        <v>161</v>
      </c>
    </row>
    <row r="249" s="14" customFormat="1">
      <c r="A249" s="14"/>
      <c r="B249" s="244"/>
      <c r="C249" s="245"/>
      <c r="D249" s="235" t="s">
        <v>172</v>
      </c>
      <c r="E249" s="246" t="s">
        <v>32</v>
      </c>
      <c r="F249" s="247" t="s">
        <v>277</v>
      </c>
      <c r="G249" s="245"/>
      <c r="H249" s="248">
        <v>25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172</v>
      </c>
      <c r="AU249" s="254" t="s">
        <v>86</v>
      </c>
      <c r="AV249" s="14" t="s">
        <v>86</v>
      </c>
      <c r="AW249" s="14" t="s">
        <v>39</v>
      </c>
      <c r="AX249" s="14" t="s">
        <v>84</v>
      </c>
      <c r="AY249" s="254" t="s">
        <v>161</v>
      </c>
    </row>
    <row r="250" s="2" customFormat="1" ht="37.8" customHeight="1">
      <c r="A250" s="40"/>
      <c r="B250" s="41"/>
      <c r="C250" s="215" t="s">
        <v>343</v>
      </c>
      <c r="D250" s="215" t="s">
        <v>163</v>
      </c>
      <c r="E250" s="216" t="s">
        <v>344</v>
      </c>
      <c r="F250" s="217" t="s">
        <v>345</v>
      </c>
      <c r="G250" s="218" t="s">
        <v>232</v>
      </c>
      <c r="H250" s="219">
        <v>25</v>
      </c>
      <c r="I250" s="220"/>
      <c r="J250" s="221">
        <f>ROUND(I250*H250,2)</f>
        <v>0</v>
      </c>
      <c r="K250" s="217" t="s">
        <v>167</v>
      </c>
      <c r="L250" s="46"/>
      <c r="M250" s="222" t="s">
        <v>32</v>
      </c>
      <c r="N250" s="223" t="s">
        <v>49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168</v>
      </c>
      <c r="AT250" s="226" t="s">
        <v>163</v>
      </c>
      <c r="AU250" s="226" t="s">
        <v>86</v>
      </c>
      <c r="AY250" s="18" t="s">
        <v>161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8" t="s">
        <v>84</v>
      </c>
      <c r="BK250" s="227">
        <f>ROUND(I250*H250,2)</f>
        <v>0</v>
      </c>
      <c r="BL250" s="18" t="s">
        <v>168</v>
      </c>
      <c r="BM250" s="226" t="s">
        <v>346</v>
      </c>
    </row>
    <row r="251" s="2" customFormat="1">
      <c r="A251" s="40"/>
      <c r="B251" s="41"/>
      <c r="C251" s="42"/>
      <c r="D251" s="228" t="s">
        <v>170</v>
      </c>
      <c r="E251" s="42"/>
      <c r="F251" s="229" t="s">
        <v>347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170</v>
      </c>
      <c r="AU251" s="18" t="s">
        <v>86</v>
      </c>
    </row>
    <row r="252" s="13" customFormat="1">
      <c r="A252" s="13"/>
      <c r="B252" s="233"/>
      <c r="C252" s="234"/>
      <c r="D252" s="235" t="s">
        <v>172</v>
      </c>
      <c r="E252" s="236" t="s">
        <v>32</v>
      </c>
      <c r="F252" s="237" t="s">
        <v>308</v>
      </c>
      <c r="G252" s="234"/>
      <c r="H252" s="236" t="s">
        <v>32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172</v>
      </c>
      <c r="AU252" s="243" t="s">
        <v>86</v>
      </c>
      <c r="AV252" s="13" t="s">
        <v>84</v>
      </c>
      <c r="AW252" s="13" t="s">
        <v>39</v>
      </c>
      <c r="AX252" s="13" t="s">
        <v>78</v>
      </c>
      <c r="AY252" s="243" t="s">
        <v>161</v>
      </c>
    </row>
    <row r="253" s="14" customFormat="1">
      <c r="A253" s="14"/>
      <c r="B253" s="244"/>
      <c r="C253" s="245"/>
      <c r="D253" s="235" t="s">
        <v>172</v>
      </c>
      <c r="E253" s="246" t="s">
        <v>32</v>
      </c>
      <c r="F253" s="247" t="s">
        <v>277</v>
      </c>
      <c r="G253" s="245"/>
      <c r="H253" s="248">
        <v>25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172</v>
      </c>
      <c r="AU253" s="254" t="s">
        <v>86</v>
      </c>
      <c r="AV253" s="14" t="s">
        <v>86</v>
      </c>
      <c r="AW253" s="14" t="s">
        <v>39</v>
      </c>
      <c r="AX253" s="14" t="s">
        <v>84</v>
      </c>
      <c r="AY253" s="254" t="s">
        <v>161</v>
      </c>
    </row>
    <row r="254" s="12" customFormat="1" ht="22.8" customHeight="1">
      <c r="A254" s="12"/>
      <c r="B254" s="199"/>
      <c r="C254" s="200"/>
      <c r="D254" s="201" t="s">
        <v>77</v>
      </c>
      <c r="E254" s="213" t="s">
        <v>333</v>
      </c>
      <c r="F254" s="213" t="s">
        <v>348</v>
      </c>
      <c r="G254" s="200"/>
      <c r="H254" s="200"/>
      <c r="I254" s="203"/>
      <c r="J254" s="214">
        <f>BK254</f>
        <v>0</v>
      </c>
      <c r="K254" s="200"/>
      <c r="L254" s="205"/>
      <c r="M254" s="206"/>
      <c r="N254" s="207"/>
      <c r="O254" s="207"/>
      <c r="P254" s="208">
        <f>SUM(P255:P277)</f>
        <v>0</v>
      </c>
      <c r="Q254" s="207"/>
      <c r="R254" s="208">
        <f>SUM(R255:R277)</f>
        <v>13.916635220000002</v>
      </c>
      <c r="S254" s="207"/>
      <c r="T254" s="209">
        <f>SUM(T255:T277)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0" t="s">
        <v>84</v>
      </c>
      <c r="AT254" s="211" t="s">
        <v>77</v>
      </c>
      <c r="AU254" s="211" t="s">
        <v>84</v>
      </c>
      <c r="AY254" s="210" t="s">
        <v>161</v>
      </c>
      <c r="BK254" s="212">
        <f>SUM(BK255:BK277)</f>
        <v>0</v>
      </c>
    </row>
    <row r="255" s="2" customFormat="1" ht="24.15" customHeight="1">
      <c r="A255" s="40"/>
      <c r="B255" s="41"/>
      <c r="C255" s="215" t="s">
        <v>349</v>
      </c>
      <c r="D255" s="215" t="s">
        <v>163</v>
      </c>
      <c r="E255" s="216" t="s">
        <v>350</v>
      </c>
      <c r="F255" s="217" t="s">
        <v>351</v>
      </c>
      <c r="G255" s="218" t="s">
        <v>166</v>
      </c>
      <c r="H255" s="219">
        <v>0.44800000000000001</v>
      </c>
      <c r="I255" s="220"/>
      <c r="J255" s="221">
        <f>ROUND(I255*H255,2)</f>
        <v>0</v>
      </c>
      <c r="K255" s="217" t="s">
        <v>167</v>
      </c>
      <c r="L255" s="46"/>
      <c r="M255" s="222" t="s">
        <v>32</v>
      </c>
      <c r="N255" s="223" t="s">
        <v>49</v>
      </c>
      <c r="O255" s="86"/>
      <c r="P255" s="224">
        <f>O255*H255</f>
        <v>0</v>
      </c>
      <c r="Q255" s="224">
        <v>1.98</v>
      </c>
      <c r="R255" s="224">
        <f>Q255*H255</f>
        <v>0.88704000000000005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168</v>
      </c>
      <c r="AT255" s="226" t="s">
        <v>163</v>
      </c>
      <c r="AU255" s="226" t="s">
        <v>86</v>
      </c>
      <c r="AY255" s="18" t="s">
        <v>161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8" t="s">
        <v>84</v>
      </c>
      <c r="BK255" s="227">
        <f>ROUND(I255*H255,2)</f>
        <v>0</v>
      </c>
      <c r="BL255" s="18" t="s">
        <v>168</v>
      </c>
      <c r="BM255" s="226" t="s">
        <v>352</v>
      </c>
    </row>
    <row r="256" s="2" customFormat="1">
      <c r="A256" s="40"/>
      <c r="B256" s="41"/>
      <c r="C256" s="42"/>
      <c r="D256" s="228" t="s">
        <v>170</v>
      </c>
      <c r="E256" s="42"/>
      <c r="F256" s="229" t="s">
        <v>353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8" t="s">
        <v>170</v>
      </c>
      <c r="AU256" s="18" t="s">
        <v>86</v>
      </c>
    </row>
    <row r="257" s="13" customFormat="1">
      <c r="A257" s="13"/>
      <c r="B257" s="233"/>
      <c r="C257" s="234"/>
      <c r="D257" s="235" t="s">
        <v>172</v>
      </c>
      <c r="E257" s="236" t="s">
        <v>32</v>
      </c>
      <c r="F257" s="237" t="s">
        <v>184</v>
      </c>
      <c r="G257" s="234"/>
      <c r="H257" s="236" t="s">
        <v>32</v>
      </c>
      <c r="I257" s="238"/>
      <c r="J257" s="234"/>
      <c r="K257" s="234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172</v>
      </c>
      <c r="AU257" s="243" t="s">
        <v>86</v>
      </c>
      <c r="AV257" s="13" t="s">
        <v>84</v>
      </c>
      <c r="AW257" s="13" t="s">
        <v>39</v>
      </c>
      <c r="AX257" s="13" t="s">
        <v>78</v>
      </c>
      <c r="AY257" s="243" t="s">
        <v>161</v>
      </c>
    </row>
    <row r="258" s="14" customFormat="1">
      <c r="A258" s="14"/>
      <c r="B258" s="244"/>
      <c r="C258" s="245"/>
      <c r="D258" s="235" t="s">
        <v>172</v>
      </c>
      <c r="E258" s="246" t="s">
        <v>32</v>
      </c>
      <c r="F258" s="247" t="s">
        <v>354</v>
      </c>
      <c r="G258" s="245"/>
      <c r="H258" s="248">
        <v>0.32800000000000001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172</v>
      </c>
      <c r="AU258" s="254" t="s">
        <v>86</v>
      </c>
      <c r="AV258" s="14" t="s">
        <v>86</v>
      </c>
      <c r="AW258" s="14" t="s">
        <v>39</v>
      </c>
      <c r="AX258" s="14" t="s">
        <v>78</v>
      </c>
      <c r="AY258" s="254" t="s">
        <v>161</v>
      </c>
    </row>
    <row r="259" s="14" customFormat="1">
      <c r="A259" s="14"/>
      <c r="B259" s="244"/>
      <c r="C259" s="245"/>
      <c r="D259" s="235" t="s">
        <v>172</v>
      </c>
      <c r="E259" s="246" t="s">
        <v>32</v>
      </c>
      <c r="F259" s="247" t="s">
        <v>355</v>
      </c>
      <c r="G259" s="245"/>
      <c r="H259" s="248">
        <v>0.12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172</v>
      </c>
      <c r="AU259" s="254" t="s">
        <v>86</v>
      </c>
      <c r="AV259" s="14" t="s">
        <v>86</v>
      </c>
      <c r="AW259" s="14" t="s">
        <v>39</v>
      </c>
      <c r="AX259" s="14" t="s">
        <v>78</v>
      </c>
      <c r="AY259" s="254" t="s">
        <v>161</v>
      </c>
    </row>
    <row r="260" s="15" customFormat="1">
      <c r="A260" s="15"/>
      <c r="B260" s="255"/>
      <c r="C260" s="256"/>
      <c r="D260" s="235" t="s">
        <v>172</v>
      </c>
      <c r="E260" s="257" t="s">
        <v>32</v>
      </c>
      <c r="F260" s="258" t="s">
        <v>179</v>
      </c>
      <c r="G260" s="256"/>
      <c r="H260" s="259">
        <v>0.44800000000000001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5" t="s">
        <v>172</v>
      </c>
      <c r="AU260" s="265" t="s">
        <v>86</v>
      </c>
      <c r="AV260" s="15" t="s">
        <v>168</v>
      </c>
      <c r="AW260" s="15" t="s">
        <v>39</v>
      </c>
      <c r="AX260" s="15" t="s">
        <v>84</v>
      </c>
      <c r="AY260" s="265" t="s">
        <v>161</v>
      </c>
    </row>
    <row r="261" s="2" customFormat="1" ht="24.15" customHeight="1">
      <c r="A261" s="40"/>
      <c r="B261" s="41"/>
      <c r="C261" s="215" t="s">
        <v>356</v>
      </c>
      <c r="D261" s="215" t="s">
        <v>163</v>
      </c>
      <c r="E261" s="216" t="s">
        <v>357</v>
      </c>
      <c r="F261" s="217" t="s">
        <v>358</v>
      </c>
      <c r="G261" s="218" t="s">
        <v>166</v>
      </c>
      <c r="H261" s="219">
        <v>5.298</v>
      </c>
      <c r="I261" s="220"/>
      <c r="J261" s="221">
        <f>ROUND(I261*H261,2)</f>
        <v>0</v>
      </c>
      <c r="K261" s="217" t="s">
        <v>167</v>
      </c>
      <c r="L261" s="46"/>
      <c r="M261" s="222" t="s">
        <v>32</v>
      </c>
      <c r="N261" s="223" t="s">
        <v>49</v>
      </c>
      <c r="O261" s="86"/>
      <c r="P261" s="224">
        <f>O261*H261</f>
        <v>0</v>
      </c>
      <c r="Q261" s="224">
        <v>2.45329</v>
      </c>
      <c r="R261" s="224">
        <f>Q261*H261</f>
        <v>12.99753042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168</v>
      </c>
      <c r="AT261" s="226" t="s">
        <v>163</v>
      </c>
      <c r="AU261" s="226" t="s">
        <v>86</v>
      </c>
      <c r="AY261" s="18" t="s">
        <v>161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84</v>
      </c>
      <c r="BK261" s="227">
        <f>ROUND(I261*H261,2)</f>
        <v>0</v>
      </c>
      <c r="BL261" s="18" t="s">
        <v>168</v>
      </c>
      <c r="BM261" s="226" t="s">
        <v>359</v>
      </c>
    </row>
    <row r="262" s="2" customFormat="1">
      <c r="A262" s="40"/>
      <c r="B262" s="41"/>
      <c r="C262" s="42"/>
      <c r="D262" s="228" t="s">
        <v>170</v>
      </c>
      <c r="E262" s="42"/>
      <c r="F262" s="229" t="s">
        <v>360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170</v>
      </c>
      <c r="AU262" s="18" t="s">
        <v>86</v>
      </c>
    </row>
    <row r="263" s="13" customFormat="1">
      <c r="A263" s="13"/>
      <c r="B263" s="233"/>
      <c r="C263" s="234"/>
      <c r="D263" s="235" t="s">
        <v>172</v>
      </c>
      <c r="E263" s="236" t="s">
        <v>32</v>
      </c>
      <c r="F263" s="237" t="s">
        <v>184</v>
      </c>
      <c r="G263" s="234"/>
      <c r="H263" s="236" t="s">
        <v>32</v>
      </c>
      <c r="I263" s="238"/>
      <c r="J263" s="234"/>
      <c r="K263" s="234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172</v>
      </c>
      <c r="AU263" s="243" t="s">
        <v>86</v>
      </c>
      <c r="AV263" s="13" t="s">
        <v>84</v>
      </c>
      <c r="AW263" s="13" t="s">
        <v>39</v>
      </c>
      <c r="AX263" s="13" t="s">
        <v>78</v>
      </c>
      <c r="AY263" s="243" t="s">
        <v>161</v>
      </c>
    </row>
    <row r="264" s="14" customFormat="1">
      <c r="A264" s="14"/>
      <c r="B264" s="244"/>
      <c r="C264" s="245"/>
      <c r="D264" s="235" t="s">
        <v>172</v>
      </c>
      <c r="E264" s="246" t="s">
        <v>32</v>
      </c>
      <c r="F264" s="247" t="s">
        <v>361</v>
      </c>
      <c r="G264" s="245"/>
      <c r="H264" s="248">
        <v>3.214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172</v>
      </c>
      <c r="AU264" s="254" t="s">
        <v>86</v>
      </c>
      <c r="AV264" s="14" t="s">
        <v>86</v>
      </c>
      <c r="AW264" s="14" t="s">
        <v>39</v>
      </c>
      <c r="AX264" s="14" t="s">
        <v>78</v>
      </c>
      <c r="AY264" s="254" t="s">
        <v>161</v>
      </c>
    </row>
    <row r="265" s="14" customFormat="1">
      <c r="A265" s="14"/>
      <c r="B265" s="244"/>
      <c r="C265" s="245"/>
      <c r="D265" s="235" t="s">
        <v>172</v>
      </c>
      <c r="E265" s="246" t="s">
        <v>32</v>
      </c>
      <c r="F265" s="247" t="s">
        <v>362</v>
      </c>
      <c r="G265" s="245"/>
      <c r="H265" s="248">
        <v>1.1759999999999999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172</v>
      </c>
      <c r="AU265" s="254" t="s">
        <v>86</v>
      </c>
      <c r="AV265" s="14" t="s">
        <v>86</v>
      </c>
      <c r="AW265" s="14" t="s">
        <v>39</v>
      </c>
      <c r="AX265" s="14" t="s">
        <v>78</v>
      </c>
      <c r="AY265" s="254" t="s">
        <v>161</v>
      </c>
    </row>
    <row r="266" s="14" customFormat="1">
      <c r="A266" s="14"/>
      <c r="B266" s="244"/>
      <c r="C266" s="245"/>
      <c r="D266" s="235" t="s">
        <v>172</v>
      </c>
      <c r="E266" s="246" t="s">
        <v>32</v>
      </c>
      <c r="F266" s="247" t="s">
        <v>363</v>
      </c>
      <c r="G266" s="245"/>
      <c r="H266" s="248">
        <v>0.90800000000000003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172</v>
      </c>
      <c r="AU266" s="254" t="s">
        <v>86</v>
      </c>
      <c r="AV266" s="14" t="s">
        <v>86</v>
      </c>
      <c r="AW266" s="14" t="s">
        <v>39</v>
      </c>
      <c r="AX266" s="14" t="s">
        <v>78</v>
      </c>
      <c r="AY266" s="254" t="s">
        <v>161</v>
      </c>
    </row>
    <row r="267" s="15" customFormat="1">
      <c r="A267" s="15"/>
      <c r="B267" s="255"/>
      <c r="C267" s="256"/>
      <c r="D267" s="235" t="s">
        <v>172</v>
      </c>
      <c r="E267" s="257" t="s">
        <v>32</v>
      </c>
      <c r="F267" s="258" t="s">
        <v>179</v>
      </c>
      <c r="G267" s="256"/>
      <c r="H267" s="259">
        <v>5.298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172</v>
      </c>
      <c r="AU267" s="265" t="s">
        <v>86</v>
      </c>
      <c r="AV267" s="15" t="s">
        <v>168</v>
      </c>
      <c r="AW267" s="15" t="s">
        <v>39</v>
      </c>
      <c r="AX267" s="15" t="s">
        <v>84</v>
      </c>
      <c r="AY267" s="265" t="s">
        <v>161</v>
      </c>
    </row>
    <row r="268" s="2" customFormat="1" ht="16.5" customHeight="1">
      <c r="A268" s="40"/>
      <c r="B268" s="41"/>
      <c r="C268" s="215" t="s">
        <v>364</v>
      </c>
      <c r="D268" s="215" t="s">
        <v>163</v>
      </c>
      <c r="E268" s="216" t="s">
        <v>365</v>
      </c>
      <c r="F268" s="217" t="s">
        <v>366</v>
      </c>
      <c r="G268" s="218" t="s">
        <v>232</v>
      </c>
      <c r="H268" s="219">
        <v>11.92</v>
      </c>
      <c r="I268" s="220"/>
      <c r="J268" s="221">
        <f>ROUND(I268*H268,2)</f>
        <v>0</v>
      </c>
      <c r="K268" s="217" t="s">
        <v>167</v>
      </c>
      <c r="L268" s="46"/>
      <c r="M268" s="222" t="s">
        <v>32</v>
      </c>
      <c r="N268" s="223" t="s">
        <v>49</v>
      </c>
      <c r="O268" s="86"/>
      <c r="P268" s="224">
        <f>O268*H268</f>
        <v>0</v>
      </c>
      <c r="Q268" s="224">
        <v>0.0026900000000000001</v>
      </c>
      <c r="R268" s="224">
        <f>Q268*H268</f>
        <v>0.032064800000000004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168</v>
      </c>
      <c r="AT268" s="226" t="s">
        <v>163</v>
      </c>
      <c r="AU268" s="226" t="s">
        <v>86</v>
      </c>
      <c r="AY268" s="18" t="s">
        <v>161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8" t="s">
        <v>84</v>
      </c>
      <c r="BK268" s="227">
        <f>ROUND(I268*H268,2)</f>
        <v>0</v>
      </c>
      <c r="BL268" s="18" t="s">
        <v>168</v>
      </c>
      <c r="BM268" s="226" t="s">
        <v>367</v>
      </c>
    </row>
    <row r="269" s="2" customFormat="1">
      <c r="A269" s="40"/>
      <c r="B269" s="41"/>
      <c r="C269" s="42"/>
      <c r="D269" s="228" t="s">
        <v>170</v>
      </c>
      <c r="E269" s="42"/>
      <c r="F269" s="229" t="s">
        <v>368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8" t="s">
        <v>170</v>
      </c>
      <c r="AU269" s="18" t="s">
        <v>86</v>
      </c>
    </row>
    <row r="270" s="13" customFormat="1">
      <c r="A270" s="13"/>
      <c r="B270" s="233"/>
      <c r="C270" s="234"/>
      <c r="D270" s="235" t="s">
        <v>172</v>
      </c>
      <c r="E270" s="236" t="s">
        <v>32</v>
      </c>
      <c r="F270" s="237" t="s">
        <v>184</v>
      </c>
      <c r="G270" s="234"/>
      <c r="H270" s="236" t="s">
        <v>32</v>
      </c>
      <c r="I270" s="238"/>
      <c r="J270" s="234"/>
      <c r="K270" s="234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172</v>
      </c>
      <c r="AU270" s="243" t="s">
        <v>86</v>
      </c>
      <c r="AV270" s="13" t="s">
        <v>84</v>
      </c>
      <c r="AW270" s="13" t="s">
        <v>39</v>
      </c>
      <c r="AX270" s="13" t="s">
        <v>78</v>
      </c>
      <c r="AY270" s="243" t="s">
        <v>161</v>
      </c>
    </row>
    <row r="271" s="14" customFormat="1">
      <c r="A271" s="14"/>
      <c r="B271" s="244"/>
      <c r="C271" s="245"/>
      <c r="D271" s="235" t="s">
        <v>172</v>
      </c>
      <c r="E271" s="246" t="s">
        <v>32</v>
      </c>
      <c r="F271" s="247" t="s">
        <v>369</v>
      </c>
      <c r="G271" s="245"/>
      <c r="H271" s="248">
        <v>3.8610000000000002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172</v>
      </c>
      <c r="AU271" s="254" t="s">
        <v>86</v>
      </c>
      <c r="AV271" s="14" t="s">
        <v>86</v>
      </c>
      <c r="AW271" s="14" t="s">
        <v>39</v>
      </c>
      <c r="AX271" s="14" t="s">
        <v>78</v>
      </c>
      <c r="AY271" s="254" t="s">
        <v>161</v>
      </c>
    </row>
    <row r="272" s="14" customFormat="1">
      <c r="A272" s="14"/>
      <c r="B272" s="244"/>
      <c r="C272" s="245"/>
      <c r="D272" s="235" t="s">
        <v>172</v>
      </c>
      <c r="E272" s="246" t="s">
        <v>32</v>
      </c>
      <c r="F272" s="247" t="s">
        <v>370</v>
      </c>
      <c r="G272" s="245"/>
      <c r="H272" s="248">
        <v>8.0589999999999993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172</v>
      </c>
      <c r="AU272" s="254" t="s">
        <v>86</v>
      </c>
      <c r="AV272" s="14" t="s">
        <v>86</v>
      </c>
      <c r="AW272" s="14" t="s">
        <v>39</v>
      </c>
      <c r="AX272" s="14" t="s">
        <v>78</v>
      </c>
      <c r="AY272" s="254" t="s">
        <v>161</v>
      </c>
    </row>
    <row r="273" s="15" customFormat="1">
      <c r="A273" s="15"/>
      <c r="B273" s="255"/>
      <c r="C273" s="256"/>
      <c r="D273" s="235" t="s">
        <v>172</v>
      </c>
      <c r="E273" s="257" t="s">
        <v>32</v>
      </c>
      <c r="F273" s="258" t="s">
        <v>179</v>
      </c>
      <c r="G273" s="256"/>
      <c r="H273" s="259">
        <v>11.92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5" t="s">
        <v>172</v>
      </c>
      <c r="AU273" s="265" t="s">
        <v>86</v>
      </c>
      <c r="AV273" s="15" t="s">
        <v>168</v>
      </c>
      <c r="AW273" s="15" t="s">
        <v>39</v>
      </c>
      <c r="AX273" s="15" t="s">
        <v>84</v>
      </c>
      <c r="AY273" s="265" t="s">
        <v>161</v>
      </c>
    </row>
    <row r="274" s="2" customFormat="1" ht="16.5" customHeight="1">
      <c r="A274" s="40"/>
      <c r="B274" s="41"/>
      <c r="C274" s="215" t="s">
        <v>371</v>
      </c>
      <c r="D274" s="215" t="s">
        <v>163</v>
      </c>
      <c r="E274" s="216" t="s">
        <v>372</v>
      </c>
      <c r="F274" s="217" t="s">
        <v>373</v>
      </c>
      <c r="G274" s="218" t="s">
        <v>232</v>
      </c>
      <c r="H274" s="219">
        <v>11.92</v>
      </c>
      <c r="I274" s="220"/>
      <c r="J274" s="221">
        <f>ROUND(I274*H274,2)</f>
        <v>0</v>
      </c>
      <c r="K274" s="217" t="s">
        <v>167</v>
      </c>
      <c r="L274" s="46"/>
      <c r="M274" s="222" t="s">
        <v>32</v>
      </c>
      <c r="N274" s="223" t="s">
        <v>49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168</v>
      </c>
      <c r="AT274" s="226" t="s">
        <v>163</v>
      </c>
      <c r="AU274" s="226" t="s">
        <v>86</v>
      </c>
      <c r="AY274" s="18" t="s">
        <v>161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8" t="s">
        <v>84</v>
      </c>
      <c r="BK274" s="227">
        <f>ROUND(I274*H274,2)</f>
        <v>0</v>
      </c>
      <c r="BL274" s="18" t="s">
        <v>168</v>
      </c>
      <c r="BM274" s="226" t="s">
        <v>374</v>
      </c>
    </row>
    <row r="275" s="2" customFormat="1">
      <c r="A275" s="40"/>
      <c r="B275" s="41"/>
      <c r="C275" s="42"/>
      <c r="D275" s="228" t="s">
        <v>170</v>
      </c>
      <c r="E275" s="42"/>
      <c r="F275" s="229" t="s">
        <v>375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170</v>
      </c>
      <c r="AU275" s="18" t="s">
        <v>86</v>
      </c>
    </row>
    <row r="276" s="13" customFormat="1">
      <c r="A276" s="13"/>
      <c r="B276" s="233"/>
      <c r="C276" s="234"/>
      <c r="D276" s="235" t="s">
        <v>172</v>
      </c>
      <c r="E276" s="236" t="s">
        <v>32</v>
      </c>
      <c r="F276" s="237" t="s">
        <v>376</v>
      </c>
      <c r="G276" s="234"/>
      <c r="H276" s="236" t="s">
        <v>32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172</v>
      </c>
      <c r="AU276" s="243" t="s">
        <v>86</v>
      </c>
      <c r="AV276" s="13" t="s">
        <v>84</v>
      </c>
      <c r="AW276" s="13" t="s">
        <v>39</v>
      </c>
      <c r="AX276" s="13" t="s">
        <v>78</v>
      </c>
      <c r="AY276" s="243" t="s">
        <v>161</v>
      </c>
    </row>
    <row r="277" s="14" customFormat="1">
      <c r="A277" s="14"/>
      <c r="B277" s="244"/>
      <c r="C277" s="245"/>
      <c r="D277" s="235" t="s">
        <v>172</v>
      </c>
      <c r="E277" s="246" t="s">
        <v>32</v>
      </c>
      <c r="F277" s="247" t="s">
        <v>377</v>
      </c>
      <c r="G277" s="245"/>
      <c r="H277" s="248">
        <v>11.92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172</v>
      </c>
      <c r="AU277" s="254" t="s">
        <v>86</v>
      </c>
      <c r="AV277" s="14" t="s">
        <v>86</v>
      </c>
      <c r="AW277" s="14" t="s">
        <v>39</v>
      </c>
      <c r="AX277" s="14" t="s">
        <v>84</v>
      </c>
      <c r="AY277" s="254" t="s">
        <v>161</v>
      </c>
    </row>
    <row r="278" s="12" customFormat="1" ht="22.8" customHeight="1">
      <c r="A278" s="12"/>
      <c r="B278" s="199"/>
      <c r="C278" s="200"/>
      <c r="D278" s="201" t="s">
        <v>77</v>
      </c>
      <c r="E278" s="213" t="s">
        <v>91</v>
      </c>
      <c r="F278" s="213" t="s">
        <v>378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SUM(P279:P285)</f>
        <v>0</v>
      </c>
      <c r="Q278" s="207"/>
      <c r="R278" s="208">
        <f>SUM(R279:R285)</f>
        <v>0.41955045000000002</v>
      </c>
      <c r="S278" s="207"/>
      <c r="T278" s="209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84</v>
      </c>
      <c r="AT278" s="211" t="s">
        <v>77</v>
      </c>
      <c r="AU278" s="211" t="s">
        <v>84</v>
      </c>
      <c r="AY278" s="210" t="s">
        <v>161</v>
      </c>
      <c r="BK278" s="212">
        <f>SUM(BK279:BK285)</f>
        <v>0</v>
      </c>
    </row>
    <row r="279" s="2" customFormat="1" ht="37.8" customHeight="1">
      <c r="A279" s="40"/>
      <c r="B279" s="41"/>
      <c r="C279" s="215" t="s">
        <v>379</v>
      </c>
      <c r="D279" s="215" t="s">
        <v>163</v>
      </c>
      <c r="E279" s="216" t="s">
        <v>380</v>
      </c>
      <c r="F279" s="217" t="s">
        <v>381</v>
      </c>
      <c r="G279" s="218" t="s">
        <v>232</v>
      </c>
      <c r="H279" s="219">
        <v>14.685000000000001</v>
      </c>
      <c r="I279" s="220"/>
      <c r="J279" s="221">
        <f>ROUND(I279*H279,2)</f>
        <v>0</v>
      </c>
      <c r="K279" s="217" t="s">
        <v>167</v>
      </c>
      <c r="L279" s="46"/>
      <c r="M279" s="222" t="s">
        <v>32</v>
      </c>
      <c r="N279" s="223" t="s">
        <v>49</v>
      </c>
      <c r="O279" s="86"/>
      <c r="P279" s="224">
        <f>O279*H279</f>
        <v>0</v>
      </c>
      <c r="Q279" s="224">
        <v>0.028570000000000002</v>
      </c>
      <c r="R279" s="224">
        <f>Q279*H279</f>
        <v>0.41955045000000002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168</v>
      </c>
      <c r="AT279" s="226" t="s">
        <v>163</v>
      </c>
      <c r="AU279" s="226" t="s">
        <v>86</v>
      </c>
      <c r="AY279" s="18" t="s">
        <v>161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8" t="s">
        <v>84</v>
      </c>
      <c r="BK279" s="227">
        <f>ROUND(I279*H279,2)</f>
        <v>0</v>
      </c>
      <c r="BL279" s="18" t="s">
        <v>168</v>
      </c>
      <c r="BM279" s="226" t="s">
        <v>382</v>
      </c>
    </row>
    <row r="280" s="2" customFormat="1">
      <c r="A280" s="40"/>
      <c r="B280" s="41"/>
      <c r="C280" s="42"/>
      <c r="D280" s="228" t="s">
        <v>170</v>
      </c>
      <c r="E280" s="42"/>
      <c r="F280" s="229" t="s">
        <v>383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8" t="s">
        <v>170</v>
      </c>
      <c r="AU280" s="18" t="s">
        <v>86</v>
      </c>
    </row>
    <row r="281" s="13" customFormat="1">
      <c r="A281" s="13"/>
      <c r="B281" s="233"/>
      <c r="C281" s="234"/>
      <c r="D281" s="235" t="s">
        <v>172</v>
      </c>
      <c r="E281" s="236" t="s">
        <v>32</v>
      </c>
      <c r="F281" s="237" t="s">
        <v>384</v>
      </c>
      <c r="G281" s="234"/>
      <c r="H281" s="236" t="s">
        <v>32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172</v>
      </c>
      <c r="AU281" s="243" t="s">
        <v>86</v>
      </c>
      <c r="AV281" s="13" t="s">
        <v>84</v>
      </c>
      <c r="AW281" s="13" t="s">
        <v>39</v>
      </c>
      <c r="AX281" s="13" t="s">
        <v>78</v>
      </c>
      <c r="AY281" s="243" t="s">
        <v>161</v>
      </c>
    </row>
    <row r="282" s="14" customFormat="1">
      <c r="A282" s="14"/>
      <c r="B282" s="244"/>
      <c r="C282" s="245"/>
      <c r="D282" s="235" t="s">
        <v>172</v>
      </c>
      <c r="E282" s="246" t="s">
        <v>32</v>
      </c>
      <c r="F282" s="247" t="s">
        <v>385</v>
      </c>
      <c r="G282" s="245"/>
      <c r="H282" s="248">
        <v>4.6050000000000004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172</v>
      </c>
      <c r="AU282" s="254" t="s">
        <v>86</v>
      </c>
      <c r="AV282" s="14" t="s">
        <v>86</v>
      </c>
      <c r="AW282" s="14" t="s">
        <v>39</v>
      </c>
      <c r="AX282" s="14" t="s">
        <v>78</v>
      </c>
      <c r="AY282" s="254" t="s">
        <v>161</v>
      </c>
    </row>
    <row r="283" s="13" customFormat="1">
      <c r="A283" s="13"/>
      <c r="B283" s="233"/>
      <c r="C283" s="234"/>
      <c r="D283" s="235" t="s">
        <v>172</v>
      </c>
      <c r="E283" s="236" t="s">
        <v>32</v>
      </c>
      <c r="F283" s="237" t="s">
        <v>386</v>
      </c>
      <c r="G283" s="234"/>
      <c r="H283" s="236" t="s">
        <v>32</v>
      </c>
      <c r="I283" s="238"/>
      <c r="J283" s="234"/>
      <c r="K283" s="234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172</v>
      </c>
      <c r="AU283" s="243" t="s">
        <v>86</v>
      </c>
      <c r="AV283" s="13" t="s">
        <v>84</v>
      </c>
      <c r="AW283" s="13" t="s">
        <v>39</v>
      </c>
      <c r="AX283" s="13" t="s">
        <v>78</v>
      </c>
      <c r="AY283" s="243" t="s">
        <v>161</v>
      </c>
    </row>
    <row r="284" s="14" customFormat="1">
      <c r="A284" s="14"/>
      <c r="B284" s="244"/>
      <c r="C284" s="245"/>
      <c r="D284" s="235" t="s">
        <v>172</v>
      </c>
      <c r="E284" s="246" t="s">
        <v>32</v>
      </c>
      <c r="F284" s="247" t="s">
        <v>387</v>
      </c>
      <c r="G284" s="245"/>
      <c r="H284" s="248">
        <v>10.08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172</v>
      </c>
      <c r="AU284" s="254" t="s">
        <v>86</v>
      </c>
      <c r="AV284" s="14" t="s">
        <v>86</v>
      </c>
      <c r="AW284" s="14" t="s">
        <v>39</v>
      </c>
      <c r="AX284" s="14" t="s">
        <v>78</v>
      </c>
      <c r="AY284" s="254" t="s">
        <v>161</v>
      </c>
    </row>
    <row r="285" s="15" customFormat="1">
      <c r="A285" s="15"/>
      <c r="B285" s="255"/>
      <c r="C285" s="256"/>
      <c r="D285" s="235" t="s">
        <v>172</v>
      </c>
      <c r="E285" s="257" t="s">
        <v>32</v>
      </c>
      <c r="F285" s="258" t="s">
        <v>179</v>
      </c>
      <c r="G285" s="256"/>
      <c r="H285" s="259">
        <v>14.685000000000001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172</v>
      </c>
      <c r="AU285" s="265" t="s">
        <v>86</v>
      </c>
      <c r="AV285" s="15" t="s">
        <v>168</v>
      </c>
      <c r="AW285" s="15" t="s">
        <v>39</v>
      </c>
      <c r="AX285" s="15" t="s">
        <v>84</v>
      </c>
      <c r="AY285" s="265" t="s">
        <v>161</v>
      </c>
    </row>
    <row r="286" s="12" customFormat="1" ht="22.8" customHeight="1">
      <c r="A286" s="12"/>
      <c r="B286" s="199"/>
      <c r="C286" s="200"/>
      <c r="D286" s="201" t="s">
        <v>77</v>
      </c>
      <c r="E286" s="213" t="s">
        <v>388</v>
      </c>
      <c r="F286" s="213" t="s">
        <v>389</v>
      </c>
      <c r="G286" s="200"/>
      <c r="H286" s="200"/>
      <c r="I286" s="203"/>
      <c r="J286" s="214">
        <f>BK286</f>
        <v>0</v>
      </c>
      <c r="K286" s="200"/>
      <c r="L286" s="205"/>
      <c r="M286" s="206"/>
      <c r="N286" s="207"/>
      <c r="O286" s="207"/>
      <c r="P286" s="208">
        <f>SUM(P287:P310)</f>
        <v>0</v>
      </c>
      <c r="Q286" s="207"/>
      <c r="R286" s="208">
        <f>SUM(R287:R310)</f>
        <v>11.699025320000001</v>
      </c>
      <c r="S286" s="207"/>
      <c r="T286" s="209">
        <f>SUM(T287:T310)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0" t="s">
        <v>84</v>
      </c>
      <c r="AT286" s="211" t="s">
        <v>77</v>
      </c>
      <c r="AU286" s="211" t="s">
        <v>84</v>
      </c>
      <c r="AY286" s="210" t="s">
        <v>161</v>
      </c>
      <c r="BK286" s="212">
        <f>SUM(BK287:BK310)</f>
        <v>0</v>
      </c>
    </row>
    <row r="287" s="2" customFormat="1" ht="37.8" customHeight="1">
      <c r="A287" s="40"/>
      <c r="B287" s="41"/>
      <c r="C287" s="215" t="s">
        <v>390</v>
      </c>
      <c r="D287" s="215" t="s">
        <v>163</v>
      </c>
      <c r="E287" s="216" t="s">
        <v>391</v>
      </c>
      <c r="F287" s="217" t="s">
        <v>392</v>
      </c>
      <c r="G287" s="218" t="s">
        <v>166</v>
      </c>
      <c r="H287" s="219">
        <v>4.6509999999999998</v>
      </c>
      <c r="I287" s="220"/>
      <c r="J287" s="221">
        <f>ROUND(I287*H287,2)</f>
        <v>0</v>
      </c>
      <c r="K287" s="217" t="s">
        <v>167</v>
      </c>
      <c r="L287" s="46"/>
      <c r="M287" s="222" t="s">
        <v>32</v>
      </c>
      <c r="N287" s="223" t="s">
        <v>49</v>
      </c>
      <c r="O287" s="86"/>
      <c r="P287" s="224">
        <f>O287*H287</f>
        <v>0</v>
      </c>
      <c r="Q287" s="224">
        <v>2.4533700000000001</v>
      </c>
      <c r="R287" s="224">
        <f>Q287*H287</f>
        <v>11.41062387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168</v>
      </c>
      <c r="AT287" s="226" t="s">
        <v>163</v>
      </c>
      <c r="AU287" s="226" t="s">
        <v>86</v>
      </c>
      <c r="AY287" s="18" t="s">
        <v>161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8" t="s">
        <v>84</v>
      </c>
      <c r="BK287" s="227">
        <f>ROUND(I287*H287,2)</f>
        <v>0</v>
      </c>
      <c r="BL287" s="18" t="s">
        <v>168</v>
      </c>
      <c r="BM287" s="226" t="s">
        <v>393</v>
      </c>
    </row>
    <row r="288" s="2" customFormat="1">
      <c r="A288" s="40"/>
      <c r="B288" s="41"/>
      <c r="C288" s="42"/>
      <c r="D288" s="228" t="s">
        <v>170</v>
      </c>
      <c r="E288" s="42"/>
      <c r="F288" s="229" t="s">
        <v>394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8" t="s">
        <v>170</v>
      </c>
      <c r="AU288" s="18" t="s">
        <v>86</v>
      </c>
    </row>
    <row r="289" s="13" customFormat="1">
      <c r="A289" s="13"/>
      <c r="B289" s="233"/>
      <c r="C289" s="234"/>
      <c r="D289" s="235" t="s">
        <v>172</v>
      </c>
      <c r="E289" s="236" t="s">
        <v>32</v>
      </c>
      <c r="F289" s="237" t="s">
        <v>184</v>
      </c>
      <c r="G289" s="234"/>
      <c r="H289" s="236" t="s">
        <v>32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172</v>
      </c>
      <c r="AU289" s="243" t="s">
        <v>86</v>
      </c>
      <c r="AV289" s="13" t="s">
        <v>84</v>
      </c>
      <c r="AW289" s="13" t="s">
        <v>39</v>
      </c>
      <c r="AX289" s="13" t="s">
        <v>78</v>
      </c>
      <c r="AY289" s="243" t="s">
        <v>161</v>
      </c>
    </row>
    <row r="290" s="14" customFormat="1">
      <c r="A290" s="14"/>
      <c r="B290" s="244"/>
      <c r="C290" s="245"/>
      <c r="D290" s="235" t="s">
        <v>172</v>
      </c>
      <c r="E290" s="246" t="s">
        <v>32</v>
      </c>
      <c r="F290" s="247" t="s">
        <v>395</v>
      </c>
      <c r="G290" s="245"/>
      <c r="H290" s="248">
        <v>2.7690000000000001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172</v>
      </c>
      <c r="AU290" s="254" t="s">
        <v>86</v>
      </c>
      <c r="AV290" s="14" t="s">
        <v>86</v>
      </c>
      <c r="AW290" s="14" t="s">
        <v>39</v>
      </c>
      <c r="AX290" s="14" t="s">
        <v>78</v>
      </c>
      <c r="AY290" s="254" t="s">
        <v>161</v>
      </c>
    </row>
    <row r="291" s="14" customFormat="1">
      <c r="A291" s="14"/>
      <c r="B291" s="244"/>
      <c r="C291" s="245"/>
      <c r="D291" s="235" t="s">
        <v>172</v>
      </c>
      <c r="E291" s="246" t="s">
        <v>32</v>
      </c>
      <c r="F291" s="247" t="s">
        <v>396</v>
      </c>
      <c r="G291" s="245"/>
      <c r="H291" s="248">
        <v>1.8819999999999999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172</v>
      </c>
      <c r="AU291" s="254" t="s">
        <v>86</v>
      </c>
      <c r="AV291" s="14" t="s">
        <v>86</v>
      </c>
      <c r="AW291" s="14" t="s">
        <v>39</v>
      </c>
      <c r="AX291" s="14" t="s">
        <v>78</v>
      </c>
      <c r="AY291" s="254" t="s">
        <v>161</v>
      </c>
    </row>
    <row r="292" s="15" customFormat="1">
      <c r="A292" s="15"/>
      <c r="B292" s="255"/>
      <c r="C292" s="256"/>
      <c r="D292" s="235" t="s">
        <v>172</v>
      </c>
      <c r="E292" s="257" t="s">
        <v>32</v>
      </c>
      <c r="F292" s="258" t="s">
        <v>179</v>
      </c>
      <c r="G292" s="256"/>
      <c r="H292" s="259">
        <v>4.6509999999999998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172</v>
      </c>
      <c r="AU292" s="265" t="s">
        <v>86</v>
      </c>
      <c r="AV292" s="15" t="s">
        <v>168</v>
      </c>
      <c r="AW292" s="15" t="s">
        <v>39</v>
      </c>
      <c r="AX292" s="15" t="s">
        <v>84</v>
      </c>
      <c r="AY292" s="265" t="s">
        <v>161</v>
      </c>
    </row>
    <row r="293" s="2" customFormat="1" ht="37.8" customHeight="1">
      <c r="A293" s="40"/>
      <c r="B293" s="41"/>
      <c r="C293" s="215" t="s">
        <v>397</v>
      </c>
      <c r="D293" s="215" t="s">
        <v>163</v>
      </c>
      <c r="E293" s="216" t="s">
        <v>398</v>
      </c>
      <c r="F293" s="217" t="s">
        <v>399</v>
      </c>
      <c r="G293" s="218" t="s">
        <v>211</v>
      </c>
      <c r="H293" s="219">
        <v>0.036999999999999998</v>
      </c>
      <c r="I293" s="220"/>
      <c r="J293" s="221">
        <f>ROUND(I293*H293,2)</f>
        <v>0</v>
      </c>
      <c r="K293" s="217" t="s">
        <v>167</v>
      </c>
      <c r="L293" s="46"/>
      <c r="M293" s="222" t="s">
        <v>32</v>
      </c>
      <c r="N293" s="223" t="s">
        <v>49</v>
      </c>
      <c r="O293" s="86"/>
      <c r="P293" s="224">
        <f>O293*H293</f>
        <v>0</v>
      </c>
      <c r="Q293" s="224">
        <v>1.06277</v>
      </c>
      <c r="R293" s="224">
        <f>Q293*H293</f>
        <v>0.039322489999999995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168</v>
      </c>
      <c r="AT293" s="226" t="s">
        <v>163</v>
      </c>
      <c r="AU293" s="226" t="s">
        <v>86</v>
      </c>
      <c r="AY293" s="18" t="s">
        <v>161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8" t="s">
        <v>84</v>
      </c>
      <c r="BK293" s="227">
        <f>ROUND(I293*H293,2)</f>
        <v>0</v>
      </c>
      <c r="BL293" s="18" t="s">
        <v>168</v>
      </c>
      <c r="BM293" s="226" t="s">
        <v>400</v>
      </c>
    </row>
    <row r="294" s="2" customFormat="1">
      <c r="A294" s="40"/>
      <c r="B294" s="41"/>
      <c r="C294" s="42"/>
      <c r="D294" s="228" t="s">
        <v>170</v>
      </c>
      <c r="E294" s="42"/>
      <c r="F294" s="229" t="s">
        <v>401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8" t="s">
        <v>170</v>
      </c>
      <c r="AU294" s="18" t="s">
        <v>86</v>
      </c>
    </row>
    <row r="295" s="13" customFormat="1">
      <c r="A295" s="13"/>
      <c r="B295" s="233"/>
      <c r="C295" s="234"/>
      <c r="D295" s="235" t="s">
        <v>172</v>
      </c>
      <c r="E295" s="236" t="s">
        <v>32</v>
      </c>
      <c r="F295" s="237" t="s">
        <v>184</v>
      </c>
      <c r="G295" s="234"/>
      <c r="H295" s="236" t="s">
        <v>32</v>
      </c>
      <c r="I295" s="238"/>
      <c r="J295" s="234"/>
      <c r="K295" s="234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172</v>
      </c>
      <c r="AU295" s="243" t="s">
        <v>86</v>
      </c>
      <c r="AV295" s="13" t="s">
        <v>84</v>
      </c>
      <c r="AW295" s="13" t="s">
        <v>39</v>
      </c>
      <c r="AX295" s="13" t="s">
        <v>78</v>
      </c>
      <c r="AY295" s="243" t="s">
        <v>161</v>
      </c>
    </row>
    <row r="296" s="14" customFormat="1">
      <c r="A296" s="14"/>
      <c r="B296" s="244"/>
      <c r="C296" s="245"/>
      <c r="D296" s="235" t="s">
        <v>172</v>
      </c>
      <c r="E296" s="246" t="s">
        <v>32</v>
      </c>
      <c r="F296" s="247" t="s">
        <v>402</v>
      </c>
      <c r="G296" s="245"/>
      <c r="H296" s="248">
        <v>0.036999999999999998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172</v>
      </c>
      <c r="AU296" s="254" t="s">
        <v>86</v>
      </c>
      <c r="AV296" s="14" t="s">
        <v>86</v>
      </c>
      <c r="AW296" s="14" t="s">
        <v>39</v>
      </c>
      <c r="AX296" s="14" t="s">
        <v>78</v>
      </c>
      <c r="AY296" s="254" t="s">
        <v>161</v>
      </c>
    </row>
    <row r="297" s="15" customFormat="1">
      <c r="A297" s="15"/>
      <c r="B297" s="255"/>
      <c r="C297" s="256"/>
      <c r="D297" s="235" t="s">
        <v>172</v>
      </c>
      <c r="E297" s="257" t="s">
        <v>32</v>
      </c>
      <c r="F297" s="258" t="s">
        <v>179</v>
      </c>
      <c r="G297" s="256"/>
      <c r="H297" s="259">
        <v>0.036999999999999998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5" t="s">
        <v>172</v>
      </c>
      <c r="AU297" s="265" t="s">
        <v>86</v>
      </c>
      <c r="AV297" s="15" t="s">
        <v>168</v>
      </c>
      <c r="AW297" s="15" t="s">
        <v>39</v>
      </c>
      <c r="AX297" s="15" t="s">
        <v>84</v>
      </c>
      <c r="AY297" s="265" t="s">
        <v>161</v>
      </c>
    </row>
    <row r="298" s="2" customFormat="1" ht="37.8" customHeight="1">
      <c r="A298" s="40"/>
      <c r="B298" s="41"/>
      <c r="C298" s="215" t="s">
        <v>403</v>
      </c>
      <c r="D298" s="215" t="s">
        <v>163</v>
      </c>
      <c r="E298" s="216" t="s">
        <v>404</v>
      </c>
      <c r="F298" s="217" t="s">
        <v>405</v>
      </c>
      <c r="G298" s="218" t="s">
        <v>232</v>
      </c>
      <c r="H298" s="219">
        <v>15.548</v>
      </c>
      <c r="I298" s="220"/>
      <c r="J298" s="221">
        <f>ROUND(I298*H298,2)</f>
        <v>0</v>
      </c>
      <c r="K298" s="217" t="s">
        <v>167</v>
      </c>
      <c r="L298" s="46"/>
      <c r="M298" s="222" t="s">
        <v>32</v>
      </c>
      <c r="N298" s="223" t="s">
        <v>49</v>
      </c>
      <c r="O298" s="86"/>
      <c r="P298" s="224">
        <f>O298*H298</f>
        <v>0</v>
      </c>
      <c r="Q298" s="224">
        <v>0.01282</v>
      </c>
      <c r="R298" s="224">
        <f>Q298*H298</f>
        <v>0.19932536000000001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168</v>
      </c>
      <c r="AT298" s="226" t="s">
        <v>163</v>
      </c>
      <c r="AU298" s="226" t="s">
        <v>86</v>
      </c>
      <c r="AY298" s="18" t="s">
        <v>161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8" t="s">
        <v>84</v>
      </c>
      <c r="BK298" s="227">
        <f>ROUND(I298*H298,2)</f>
        <v>0</v>
      </c>
      <c r="BL298" s="18" t="s">
        <v>168</v>
      </c>
      <c r="BM298" s="226" t="s">
        <v>406</v>
      </c>
    </row>
    <row r="299" s="2" customFormat="1">
      <c r="A299" s="40"/>
      <c r="B299" s="41"/>
      <c r="C299" s="42"/>
      <c r="D299" s="228" t="s">
        <v>170</v>
      </c>
      <c r="E299" s="42"/>
      <c r="F299" s="229" t="s">
        <v>407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170</v>
      </c>
      <c r="AU299" s="18" t="s">
        <v>86</v>
      </c>
    </row>
    <row r="300" s="13" customFormat="1">
      <c r="A300" s="13"/>
      <c r="B300" s="233"/>
      <c r="C300" s="234"/>
      <c r="D300" s="235" t="s">
        <v>172</v>
      </c>
      <c r="E300" s="236" t="s">
        <v>32</v>
      </c>
      <c r="F300" s="237" t="s">
        <v>184</v>
      </c>
      <c r="G300" s="234"/>
      <c r="H300" s="236" t="s">
        <v>32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172</v>
      </c>
      <c r="AU300" s="243" t="s">
        <v>86</v>
      </c>
      <c r="AV300" s="13" t="s">
        <v>84</v>
      </c>
      <c r="AW300" s="13" t="s">
        <v>39</v>
      </c>
      <c r="AX300" s="13" t="s">
        <v>78</v>
      </c>
      <c r="AY300" s="243" t="s">
        <v>161</v>
      </c>
    </row>
    <row r="301" s="14" customFormat="1">
      <c r="A301" s="14"/>
      <c r="B301" s="244"/>
      <c r="C301" s="245"/>
      <c r="D301" s="235" t="s">
        <v>172</v>
      </c>
      <c r="E301" s="246" t="s">
        <v>32</v>
      </c>
      <c r="F301" s="247" t="s">
        <v>408</v>
      </c>
      <c r="G301" s="245"/>
      <c r="H301" s="248">
        <v>8.5640000000000001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172</v>
      </c>
      <c r="AU301" s="254" t="s">
        <v>86</v>
      </c>
      <c r="AV301" s="14" t="s">
        <v>86</v>
      </c>
      <c r="AW301" s="14" t="s">
        <v>39</v>
      </c>
      <c r="AX301" s="14" t="s">
        <v>78</v>
      </c>
      <c r="AY301" s="254" t="s">
        <v>161</v>
      </c>
    </row>
    <row r="302" s="14" customFormat="1">
      <c r="A302" s="14"/>
      <c r="B302" s="244"/>
      <c r="C302" s="245"/>
      <c r="D302" s="235" t="s">
        <v>172</v>
      </c>
      <c r="E302" s="246" t="s">
        <v>32</v>
      </c>
      <c r="F302" s="247" t="s">
        <v>409</v>
      </c>
      <c r="G302" s="245"/>
      <c r="H302" s="248">
        <v>6.984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172</v>
      </c>
      <c r="AU302" s="254" t="s">
        <v>86</v>
      </c>
      <c r="AV302" s="14" t="s">
        <v>86</v>
      </c>
      <c r="AW302" s="14" t="s">
        <v>39</v>
      </c>
      <c r="AX302" s="14" t="s">
        <v>78</v>
      </c>
      <c r="AY302" s="254" t="s">
        <v>161</v>
      </c>
    </row>
    <row r="303" s="15" customFormat="1">
      <c r="A303" s="15"/>
      <c r="B303" s="255"/>
      <c r="C303" s="256"/>
      <c r="D303" s="235" t="s">
        <v>172</v>
      </c>
      <c r="E303" s="257" t="s">
        <v>32</v>
      </c>
      <c r="F303" s="258" t="s">
        <v>179</v>
      </c>
      <c r="G303" s="256"/>
      <c r="H303" s="259">
        <v>15.548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172</v>
      </c>
      <c r="AU303" s="265" t="s">
        <v>86</v>
      </c>
      <c r="AV303" s="15" t="s">
        <v>168</v>
      </c>
      <c r="AW303" s="15" t="s">
        <v>39</v>
      </c>
      <c r="AX303" s="15" t="s">
        <v>84</v>
      </c>
      <c r="AY303" s="265" t="s">
        <v>161</v>
      </c>
    </row>
    <row r="304" s="2" customFormat="1" ht="37.8" customHeight="1">
      <c r="A304" s="40"/>
      <c r="B304" s="41"/>
      <c r="C304" s="215" t="s">
        <v>410</v>
      </c>
      <c r="D304" s="215" t="s">
        <v>163</v>
      </c>
      <c r="E304" s="216" t="s">
        <v>411</v>
      </c>
      <c r="F304" s="217" t="s">
        <v>412</v>
      </c>
      <c r="G304" s="218" t="s">
        <v>232</v>
      </c>
      <c r="H304" s="219">
        <v>15.548</v>
      </c>
      <c r="I304" s="220"/>
      <c r="J304" s="221">
        <f>ROUND(I304*H304,2)</f>
        <v>0</v>
      </c>
      <c r="K304" s="217" t="s">
        <v>167</v>
      </c>
      <c r="L304" s="46"/>
      <c r="M304" s="222" t="s">
        <v>32</v>
      </c>
      <c r="N304" s="223" t="s">
        <v>49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168</v>
      </c>
      <c r="AT304" s="226" t="s">
        <v>163</v>
      </c>
      <c r="AU304" s="226" t="s">
        <v>86</v>
      </c>
      <c r="AY304" s="18" t="s">
        <v>161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8" t="s">
        <v>84</v>
      </c>
      <c r="BK304" s="227">
        <f>ROUND(I304*H304,2)</f>
        <v>0</v>
      </c>
      <c r="BL304" s="18" t="s">
        <v>168</v>
      </c>
      <c r="BM304" s="226" t="s">
        <v>413</v>
      </c>
    </row>
    <row r="305" s="2" customFormat="1">
      <c r="A305" s="40"/>
      <c r="B305" s="41"/>
      <c r="C305" s="42"/>
      <c r="D305" s="228" t="s">
        <v>170</v>
      </c>
      <c r="E305" s="42"/>
      <c r="F305" s="229" t="s">
        <v>414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8" t="s">
        <v>170</v>
      </c>
      <c r="AU305" s="18" t="s">
        <v>86</v>
      </c>
    </row>
    <row r="306" s="13" customFormat="1">
      <c r="A306" s="13"/>
      <c r="B306" s="233"/>
      <c r="C306" s="234"/>
      <c r="D306" s="235" t="s">
        <v>172</v>
      </c>
      <c r="E306" s="236" t="s">
        <v>32</v>
      </c>
      <c r="F306" s="237" t="s">
        <v>415</v>
      </c>
      <c r="G306" s="234"/>
      <c r="H306" s="236" t="s">
        <v>32</v>
      </c>
      <c r="I306" s="238"/>
      <c r="J306" s="234"/>
      <c r="K306" s="234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172</v>
      </c>
      <c r="AU306" s="243" t="s">
        <v>86</v>
      </c>
      <c r="AV306" s="13" t="s">
        <v>84</v>
      </c>
      <c r="AW306" s="13" t="s">
        <v>39</v>
      </c>
      <c r="AX306" s="13" t="s">
        <v>78</v>
      </c>
      <c r="AY306" s="243" t="s">
        <v>161</v>
      </c>
    </row>
    <row r="307" s="14" customFormat="1">
      <c r="A307" s="14"/>
      <c r="B307" s="244"/>
      <c r="C307" s="245"/>
      <c r="D307" s="235" t="s">
        <v>172</v>
      </c>
      <c r="E307" s="246" t="s">
        <v>32</v>
      </c>
      <c r="F307" s="247" t="s">
        <v>416</v>
      </c>
      <c r="G307" s="245"/>
      <c r="H307" s="248">
        <v>15.548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172</v>
      </c>
      <c r="AU307" s="254" t="s">
        <v>86</v>
      </c>
      <c r="AV307" s="14" t="s">
        <v>86</v>
      </c>
      <c r="AW307" s="14" t="s">
        <v>39</v>
      </c>
      <c r="AX307" s="14" t="s">
        <v>84</v>
      </c>
      <c r="AY307" s="254" t="s">
        <v>161</v>
      </c>
    </row>
    <row r="308" s="2" customFormat="1" ht="24.15" customHeight="1">
      <c r="A308" s="40"/>
      <c r="B308" s="41"/>
      <c r="C308" s="215" t="s">
        <v>417</v>
      </c>
      <c r="D308" s="215" t="s">
        <v>163</v>
      </c>
      <c r="E308" s="216" t="s">
        <v>418</v>
      </c>
      <c r="F308" s="217" t="s">
        <v>419</v>
      </c>
      <c r="G308" s="218" t="s">
        <v>232</v>
      </c>
      <c r="H308" s="219">
        <v>15.548</v>
      </c>
      <c r="I308" s="220"/>
      <c r="J308" s="221">
        <f>ROUND(I308*H308,2)</f>
        <v>0</v>
      </c>
      <c r="K308" s="217" t="s">
        <v>32</v>
      </c>
      <c r="L308" s="46"/>
      <c r="M308" s="222" t="s">
        <v>32</v>
      </c>
      <c r="N308" s="223" t="s">
        <v>49</v>
      </c>
      <c r="O308" s="86"/>
      <c r="P308" s="224">
        <f>O308*H308</f>
        <v>0</v>
      </c>
      <c r="Q308" s="224">
        <v>0.0032000000000000002</v>
      </c>
      <c r="R308" s="224">
        <f>Q308*H308</f>
        <v>0.049753600000000002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168</v>
      </c>
      <c r="AT308" s="226" t="s">
        <v>163</v>
      </c>
      <c r="AU308" s="226" t="s">
        <v>86</v>
      </c>
      <c r="AY308" s="18" t="s">
        <v>161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8" t="s">
        <v>84</v>
      </c>
      <c r="BK308" s="227">
        <f>ROUND(I308*H308,2)</f>
        <v>0</v>
      </c>
      <c r="BL308" s="18" t="s">
        <v>168</v>
      </c>
      <c r="BM308" s="226" t="s">
        <v>420</v>
      </c>
    </row>
    <row r="309" s="13" customFormat="1">
      <c r="A309" s="13"/>
      <c r="B309" s="233"/>
      <c r="C309" s="234"/>
      <c r="D309" s="235" t="s">
        <v>172</v>
      </c>
      <c r="E309" s="236" t="s">
        <v>32</v>
      </c>
      <c r="F309" s="237" t="s">
        <v>421</v>
      </c>
      <c r="G309" s="234"/>
      <c r="H309" s="236" t="s">
        <v>32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172</v>
      </c>
      <c r="AU309" s="243" t="s">
        <v>86</v>
      </c>
      <c r="AV309" s="13" t="s">
        <v>84</v>
      </c>
      <c r="AW309" s="13" t="s">
        <v>39</v>
      </c>
      <c r="AX309" s="13" t="s">
        <v>78</v>
      </c>
      <c r="AY309" s="243" t="s">
        <v>161</v>
      </c>
    </row>
    <row r="310" s="14" customFormat="1">
      <c r="A310" s="14"/>
      <c r="B310" s="244"/>
      <c r="C310" s="245"/>
      <c r="D310" s="235" t="s">
        <v>172</v>
      </c>
      <c r="E310" s="246" t="s">
        <v>32</v>
      </c>
      <c r="F310" s="247" t="s">
        <v>416</v>
      </c>
      <c r="G310" s="245"/>
      <c r="H310" s="248">
        <v>15.548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172</v>
      </c>
      <c r="AU310" s="254" t="s">
        <v>86</v>
      </c>
      <c r="AV310" s="14" t="s">
        <v>86</v>
      </c>
      <c r="AW310" s="14" t="s">
        <v>39</v>
      </c>
      <c r="AX310" s="14" t="s">
        <v>84</v>
      </c>
      <c r="AY310" s="254" t="s">
        <v>161</v>
      </c>
    </row>
    <row r="311" s="12" customFormat="1" ht="22.8" customHeight="1">
      <c r="A311" s="12"/>
      <c r="B311" s="199"/>
      <c r="C311" s="200"/>
      <c r="D311" s="201" t="s">
        <v>77</v>
      </c>
      <c r="E311" s="213" t="s">
        <v>201</v>
      </c>
      <c r="F311" s="213" t="s">
        <v>422</v>
      </c>
      <c r="G311" s="200"/>
      <c r="H311" s="200"/>
      <c r="I311" s="203"/>
      <c r="J311" s="214">
        <f>BK311</f>
        <v>0</v>
      </c>
      <c r="K311" s="200"/>
      <c r="L311" s="205"/>
      <c r="M311" s="206"/>
      <c r="N311" s="207"/>
      <c r="O311" s="207"/>
      <c r="P311" s="208">
        <f>SUM(P312:P326)</f>
        <v>0</v>
      </c>
      <c r="Q311" s="207"/>
      <c r="R311" s="208">
        <f>SUM(R312:R326)</f>
        <v>0</v>
      </c>
      <c r="S311" s="207"/>
      <c r="T311" s="209">
        <f>SUM(T312:T326)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0" t="s">
        <v>84</v>
      </c>
      <c r="AT311" s="211" t="s">
        <v>77</v>
      </c>
      <c r="AU311" s="211" t="s">
        <v>84</v>
      </c>
      <c r="AY311" s="210" t="s">
        <v>161</v>
      </c>
      <c r="BK311" s="212">
        <f>SUM(BK312:BK326)</f>
        <v>0</v>
      </c>
    </row>
    <row r="312" s="2" customFormat="1" ht="24.15" customHeight="1">
      <c r="A312" s="40"/>
      <c r="B312" s="41"/>
      <c r="C312" s="215" t="s">
        <v>423</v>
      </c>
      <c r="D312" s="215" t="s">
        <v>163</v>
      </c>
      <c r="E312" s="216" t="s">
        <v>424</v>
      </c>
      <c r="F312" s="217" t="s">
        <v>425</v>
      </c>
      <c r="G312" s="218" t="s">
        <v>232</v>
      </c>
      <c r="H312" s="219">
        <v>52</v>
      </c>
      <c r="I312" s="220"/>
      <c r="J312" s="221">
        <f>ROUND(I312*H312,2)</f>
        <v>0</v>
      </c>
      <c r="K312" s="217" t="s">
        <v>167</v>
      </c>
      <c r="L312" s="46"/>
      <c r="M312" s="222" t="s">
        <v>32</v>
      </c>
      <c r="N312" s="223" t="s">
        <v>49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168</v>
      </c>
      <c r="AT312" s="226" t="s">
        <v>163</v>
      </c>
      <c r="AU312" s="226" t="s">
        <v>86</v>
      </c>
      <c r="AY312" s="18" t="s">
        <v>161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8" t="s">
        <v>84</v>
      </c>
      <c r="BK312" s="227">
        <f>ROUND(I312*H312,2)</f>
        <v>0</v>
      </c>
      <c r="BL312" s="18" t="s">
        <v>168</v>
      </c>
      <c r="BM312" s="226" t="s">
        <v>426</v>
      </c>
    </row>
    <row r="313" s="2" customFormat="1">
      <c r="A313" s="40"/>
      <c r="B313" s="41"/>
      <c r="C313" s="42"/>
      <c r="D313" s="228" t="s">
        <v>170</v>
      </c>
      <c r="E313" s="42"/>
      <c r="F313" s="229" t="s">
        <v>427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170</v>
      </c>
      <c r="AU313" s="18" t="s">
        <v>86</v>
      </c>
    </row>
    <row r="314" s="13" customFormat="1">
      <c r="A314" s="13"/>
      <c r="B314" s="233"/>
      <c r="C314" s="234"/>
      <c r="D314" s="235" t="s">
        <v>172</v>
      </c>
      <c r="E314" s="236" t="s">
        <v>32</v>
      </c>
      <c r="F314" s="237" t="s">
        <v>173</v>
      </c>
      <c r="G314" s="234"/>
      <c r="H314" s="236" t="s">
        <v>32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172</v>
      </c>
      <c r="AU314" s="243" t="s">
        <v>86</v>
      </c>
      <c r="AV314" s="13" t="s">
        <v>84</v>
      </c>
      <c r="AW314" s="13" t="s">
        <v>39</v>
      </c>
      <c r="AX314" s="13" t="s">
        <v>78</v>
      </c>
      <c r="AY314" s="243" t="s">
        <v>161</v>
      </c>
    </row>
    <row r="315" s="14" customFormat="1">
      <c r="A315" s="14"/>
      <c r="B315" s="244"/>
      <c r="C315" s="245"/>
      <c r="D315" s="235" t="s">
        <v>172</v>
      </c>
      <c r="E315" s="246" t="s">
        <v>32</v>
      </c>
      <c r="F315" s="247" t="s">
        <v>238</v>
      </c>
      <c r="G315" s="245"/>
      <c r="H315" s="248">
        <v>42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172</v>
      </c>
      <c r="AU315" s="254" t="s">
        <v>86</v>
      </c>
      <c r="AV315" s="14" t="s">
        <v>86</v>
      </c>
      <c r="AW315" s="14" t="s">
        <v>39</v>
      </c>
      <c r="AX315" s="14" t="s">
        <v>78</v>
      </c>
      <c r="AY315" s="254" t="s">
        <v>161</v>
      </c>
    </row>
    <row r="316" s="13" customFormat="1">
      <c r="A316" s="13"/>
      <c r="B316" s="233"/>
      <c r="C316" s="234"/>
      <c r="D316" s="235" t="s">
        <v>172</v>
      </c>
      <c r="E316" s="236" t="s">
        <v>32</v>
      </c>
      <c r="F316" s="237" t="s">
        <v>235</v>
      </c>
      <c r="G316" s="234"/>
      <c r="H316" s="236" t="s">
        <v>32</v>
      </c>
      <c r="I316" s="238"/>
      <c r="J316" s="234"/>
      <c r="K316" s="234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172</v>
      </c>
      <c r="AU316" s="243" t="s">
        <v>86</v>
      </c>
      <c r="AV316" s="13" t="s">
        <v>84</v>
      </c>
      <c r="AW316" s="13" t="s">
        <v>39</v>
      </c>
      <c r="AX316" s="13" t="s">
        <v>78</v>
      </c>
      <c r="AY316" s="243" t="s">
        <v>161</v>
      </c>
    </row>
    <row r="317" s="14" customFormat="1">
      <c r="A317" s="14"/>
      <c r="B317" s="244"/>
      <c r="C317" s="245"/>
      <c r="D317" s="235" t="s">
        <v>172</v>
      </c>
      <c r="E317" s="246" t="s">
        <v>32</v>
      </c>
      <c r="F317" s="247" t="s">
        <v>236</v>
      </c>
      <c r="G317" s="245"/>
      <c r="H317" s="248">
        <v>10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172</v>
      </c>
      <c r="AU317" s="254" t="s">
        <v>86</v>
      </c>
      <c r="AV317" s="14" t="s">
        <v>86</v>
      </c>
      <c r="AW317" s="14" t="s">
        <v>39</v>
      </c>
      <c r="AX317" s="14" t="s">
        <v>78</v>
      </c>
      <c r="AY317" s="254" t="s">
        <v>161</v>
      </c>
    </row>
    <row r="318" s="15" customFormat="1">
      <c r="A318" s="15"/>
      <c r="B318" s="255"/>
      <c r="C318" s="256"/>
      <c r="D318" s="235" t="s">
        <v>172</v>
      </c>
      <c r="E318" s="257" t="s">
        <v>32</v>
      </c>
      <c r="F318" s="258" t="s">
        <v>179</v>
      </c>
      <c r="G318" s="256"/>
      <c r="H318" s="259">
        <v>52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5" t="s">
        <v>172</v>
      </c>
      <c r="AU318" s="265" t="s">
        <v>86</v>
      </c>
      <c r="AV318" s="15" t="s">
        <v>168</v>
      </c>
      <c r="AW318" s="15" t="s">
        <v>39</v>
      </c>
      <c r="AX318" s="15" t="s">
        <v>84</v>
      </c>
      <c r="AY318" s="265" t="s">
        <v>161</v>
      </c>
    </row>
    <row r="319" s="2" customFormat="1" ht="37.8" customHeight="1">
      <c r="A319" s="40"/>
      <c r="B319" s="41"/>
      <c r="C319" s="215" t="s">
        <v>428</v>
      </c>
      <c r="D319" s="215" t="s">
        <v>163</v>
      </c>
      <c r="E319" s="216" t="s">
        <v>429</v>
      </c>
      <c r="F319" s="217" t="s">
        <v>430</v>
      </c>
      <c r="G319" s="218" t="s">
        <v>232</v>
      </c>
      <c r="H319" s="219">
        <v>10</v>
      </c>
      <c r="I319" s="220"/>
      <c r="J319" s="221">
        <f>ROUND(I319*H319,2)</f>
        <v>0</v>
      </c>
      <c r="K319" s="217" t="s">
        <v>167</v>
      </c>
      <c r="L319" s="46"/>
      <c r="M319" s="222" t="s">
        <v>32</v>
      </c>
      <c r="N319" s="223" t="s">
        <v>49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168</v>
      </c>
      <c r="AT319" s="226" t="s">
        <v>163</v>
      </c>
      <c r="AU319" s="226" t="s">
        <v>86</v>
      </c>
      <c r="AY319" s="18" t="s">
        <v>161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8" t="s">
        <v>84</v>
      </c>
      <c r="BK319" s="227">
        <f>ROUND(I319*H319,2)</f>
        <v>0</v>
      </c>
      <c r="BL319" s="18" t="s">
        <v>168</v>
      </c>
      <c r="BM319" s="226" t="s">
        <v>431</v>
      </c>
    </row>
    <row r="320" s="2" customFormat="1">
      <c r="A320" s="40"/>
      <c r="B320" s="41"/>
      <c r="C320" s="42"/>
      <c r="D320" s="228" t="s">
        <v>170</v>
      </c>
      <c r="E320" s="42"/>
      <c r="F320" s="229" t="s">
        <v>432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8" t="s">
        <v>170</v>
      </c>
      <c r="AU320" s="18" t="s">
        <v>86</v>
      </c>
    </row>
    <row r="321" s="13" customFormat="1">
      <c r="A321" s="13"/>
      <c r="B321" s="233"/>
      <c r="C321" s="234"/>
      <c r="D321" s="235" t="s">
        <v>172</v>
      </c>
      <c r="E321" s="236" t="s">
        <v>32</v>
      </c>
      <c r="F321" s="237" t="s">
        <v>235</v>
      </c>
      <c r="G321" s="234"/>
      <c r="H321" s="236" t="s">
        <v>32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172</v>
      </c>
      <c r="AU321" s="243" t="s">
        <v>86</v>
      </c>
      <c r="AV321" s="13" t="s">
        <v>84</v>
      </c>
      <c r="AW321" s="13" t="s">
        <v>39</v>
      </c>
      <c r="AX321" s="13" t="s">
        <v>78</v>
      </c>
      <c r="AY321" s="243" t="s">
        <v>161</v>
      </c>
    </row>
    <row r="322" s="14" customFormat="1">
      <c r="A322" s="14"/>
      <c r="B322" s="244"/>
      <c r="C322" s="245"/>
      <c r="D322" s="235" t="s">
        <v>172</v>
      </c>
      <c r="E322" s="246" t="s">
        <v>32</v>
      </c>
      <c r="F322" s="247" t="s">
        <v>236</v>
      </c>
      <c r="G322" s="245"/>
      <c r="H322" s="248">
        <v>10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172</v>
      </c>
      <c r="AU322" s="254" t="s">
        <v>86</v>
      </c>
      <c r="AV322" s="14" t="s">
        <v>86</v>
      </c>
      <c r="AW322" s="14" t="s">
        <v>39</v>
      </c>
      <c r="AX322" s="14" t="s">
        <v>84</v>
      </c>
      <c r="AY322" s="254" t="s">
        <v>161</v>
      </c>
    </row>
    <row r="323" s="2" customFormat="1" ht="37.8" customHeight="1">
      <c r="A323" s="40"/>
      <c r="B323" s="41"/>
      <c r="C323" s="215" t="s">
        <v>238</v>
      </c>
      <c r="D323" s="215" t="s">
        <v>163</v>
      </c>
      <c r="E323" s="216" t="s">
        <v>433</v>
      </c>
      <c r="F323" s="217" t="s">
        <v>434</v>
      </c>
      <c r="G323" s="218" t="s">
        <v>232</v>
      </c>
      <c r="H323" s="219">
        <v>84</v>
      </c>
      <c r="I323" s="220"/>
      <c r="J323" s="221">
        <f>ROUND(I323*H323,2)</f>
        <v>0</v>
      </c>
      <c r="K323" s="217" t="s">
        <v>167</v>
      </c>
      <c r="L323" s="46"/>
      <c r="M323" s="222" t="s">
        <v>32</v>
      </c>
      <c r="N323" s="223" t="s">
        <v>49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168</v>
      </c>
      <c r="AT323" s="226" t="s">
        <v>163</v>
      </c>
      <c r="AU323" s="226" t="s">
        <v>86</v>
      </c>
      <c r="AY323" s="18" t="s">
        <v>161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8" t="s">
        <v>84</v>
      </c>
      <c r="BK323" s="227">
        <f>ROUND(I323*H323,2)</f>
        <v>0</v>
      </c>
      <c r="BL323" s="18" t="s">
        <v>168</v>
      </c>
      <c r="BM323" s="226" t="s">
        <v>435</v>
      </c>
    </row>
    <row r="324" s="2" customFormat="1">
      <c r="A324" s="40"/>
      <c r="B324" s="41"/>
      <c r="C324" s="42"/>
      <c r="D324" s="228" t="s">
        <v>170</v>
      </c>
      <c r="E324" s="42"/>
      <c r="F324" s="229" t="s">
        <v>436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170</v>
      </c>
      <c r="AU324" s="18" t="s">
        <v>86</v>
      </c>
    </row>
    <row r="325" s="13" customFormat="1">
      <c r="A325" s="13"/>
      <c r="B325" s="233"/>
      <c r="C325" s="234"/>
      <c r="D325" s="235" t="s">
        <v>172</v>
      </c>
      <c r="E325" s="236" t="s">
        <v>32</v>
      </c>
      <c r="F325" s="237" t="s">
        <v>173</v>
      </c>
      <c r="G325" s="234"/>
      <c r="H325" s="236" t="s">
        <v>32</v>
      </c>
      <c r="I325" s="238"/>
      <c r="J325" s="234"/>
      <c r="K325" s="234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172</v>
      </c>
      <c r="AU325" s="243" t="s">
        <v>86</v>
      </c>
      <c r="AV325" s="13" t="s">
        <v>84</v>
      </c>
      <c r="AW325" s="13" t="s">
        <v>39</v>
      </c>
      <c r="AX325" s="13" t="s">
        <v>78</v>
      </c>
      <c r="AY325" s="243" t="s">
        <v>161</v>
      </c>
    </row>
    <row r="326" s="14" customFormat="1">
      <c r="A326" s="14"/>
      <c r="B326" s="244"/>
      <c r="C326" s="245"/>
      <c r="D326" s="235" t="s">
        <v>172</v>
      </c>
      <c r="E326" s="246" t="s">
        <v>32</v>
      </c>
      <c r="F326" s="247" t="s">
        <v>437</v>
      </c>
      <c r="G326" s="245"/>
      <c r="H326" s="248">
        <v>84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172</v>
      </c>
      <c r="AU326" s="254" t="s">
        <v>86</v>
      </c>
      <c r="AV326" s="14" t="s">
        <v>86</v>
      </c>
      <c r="AW326" s="14" t="s">
        <v>39</v>
      </c>
      <c r="AX326" s="14" t="s">
        <v>84</v>
      </c>
      <c r="AY326" s="254" t="s">
        <v>161</v>
      </c>
    </row>
    <row r="327" s="12" customFormat="1" ht="22.8" customHeight="1">
      <c r="A327" s="12"/>
      <c r="B327" s="199"/>
      <c r="C327" s="200"/>
      <c r="D327" s="201" t="s">
        <v>77</v>
      </c>
      <c r="E327" s="213" t="s">
        <v>438</v>
      </c>
      <c r="F327" s="213" t="s">
        <v>439</v>
      </c>
      <c r="G327" s="200"/>
      <c r="H327" s="200"/>
      <c r="I327" s="203"/>
      <c r="J327" s="214">
        <f>BK327</f>
        <v>0</v>
      </c>
      <c r="K327" s="200"/>
      <c r="L327" s="205"/>
      <c r="M327" s="206"/>
      <c r="N327" s="207"/>
      <c r="O327" s="207"/>
      <c r="P327" s="208">
        <f>SUM(P328:P338)</f>
        <v>0</v>
      </c>
      <c r="Q327" s="207"/>
      <c r="R327" s="208">
        <f>SUM(R328:R338)</f>
        <v>10.125960000000001</v>
      </c>
      <c r="S327" s="207"/>
      <c r="T327" s="209">
        <f>SUM(T328:T338)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0" t="s">
        <v>84</v>
      </c>
      <c r="AT327" s="211" t="s">
        <v>77</v>
      </c>
      <c r="AU327" s="211" t="s">
        <v>84</v>
      </c>
      <c r="AY327" s="210" t="s">
        <v>161</v>
      </c>
      <c r="BK327" s="212">
        <f>SUM(BK328:BK338)</f>
        <v>0</v>
      </c>
    </row>
    <row r="328" s="2" customFormat="1" ht="66.75" customHeight="1">
      <c r="A328" s="40"/>
      <c r="B328" s="41"/>
      <c r="C328" s="215" t="s">
        <v>388</v>
      </c>
      <c r="D328" s="215" t="s">
        <v>163</v>
      </c>
      <c r="E328" s="216" t="s">
        <v>440</v>
      </c>
      <c r="F328" s="217" t="s">
        <v>441</v>
      </c>
      <c r="G328" s="218" t="s">
        <v>232</v>
      </c>
      <c r="H328" s="219">
        <v>52</v>
      </c>
      <c r="I328" s="220"/>
      <c r="J328" s="221">
        <f>ROUND(I328*H328,2)</f>
        <v>0</v>
      </c>
      <c r="K328" s="217" t="s">
        <v>167</v>
      </c>
      <c r="L328" s="46"/>
      <c r="M328" s="222" t="s">
        <v>32</v>
      </c>
      <c r="N328" s="223" t="s">
        <v>49</v>
      </c>
      <c r="O328" s="86"/>
      <c r="P328" s="224">
        <f>O328*H328</f>
        <v>0</v>
      </c>
      <c r="Q328" s="224">
        <v>0.10100000000000001</v>
      </c>
      <c r="R328" s="224">
        <f>Q328*H328</f>
        <v>5.2520000000000007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168</v>
      </c>
      <c r="AT328" s="226" t="s">
        <v>163</v>
      </c>
      <c r="AU328" s="226" t="s">
        <v>86</v>
      </c>
      <c r="AY328" s="18" t="s">
        <v>161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8" t="s">
        <v>84</v>
      </c>
      <c r="BK328" s="227">
        <f>ROUND(I328*H328,2)</f>
        <v>0</v>
      </c>
      <c r="BL328" s="18" t="s">
        <v>168</v>
      </c>
      <c r="BM328" s="226" t="s">
        <v>442</v>
      </c>
    </row>
    <row r="329" s="2" customFormat="1">
      <c r="A329" s="40"/>
      <c r="B329" s="41"/>
      <c r="C329" s="42"/>
      <c r="D329" s="228" t="s">
        <v>170</v>
      </c>
      <c r="E329" s="42"/>
      <c r="F329" s="229" t="s">
        <v>443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8" t="s">
        <v>170</v>
      </c>
      <c r="AU329" s="18" t="s">
        <v>86</v>
      </c>
    </row>
    <row r="330" s="13" customFormat="1">
      <c r="A330" s="13"/>
      <c r="B330" s="233"/>
      <c r="C330" s="234"/>
      <c r="D330" s="235" t="s">
        <v>172</v>
      </c>
      <c r="E330" s="236" t="s">
        <v>32</v>
      </c>
      <c r="F330" s="237" t="s">
        <v>235</v>
      </c>
      <c r="G330" s="234"/>
      <c r="H330" s="236" t="s">
        <v>32</v>
      </c>
      <c r="I330" s="238"/>
      <c r="J330" s="234"/>
      <c r="K330" s="234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172</v>
      </c>
      <c r="AU330" s="243" t="s">
        <v>86</v>
      </c>
      <c r="AV330" s="13" t="s">
        <v>84</v>
      </c>
      <c r="AW330" s="13" t="s">
        <v>39</v>
      </c>
      <c r="AX330" s="13" t="s">
        <v>78</v>
      </c>
      <c r="AY330" s="243" t="s">
        <v>161</v>
      </c>
    </row>
    <row r="331" s="14" customFormat="1">
      <c r="A331" s="14"/>
      <c r="B331" s="244"/>
      <c r="C331" s="245"/>
      <c r="D331" s="235" t="s">
        <v>172</v>
      </c>
      <c r="E331" s="246" t="s">
        <v>32</v>
      </c>
      <c r="F331" s="247" t="s">
        <v>236</v>
      </c>
      <c r="G331" s="245"/>
      <c r="H331" s="248">
        <v>10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172</v>
      </c>
      <c r="AU331" s="254" t="s">
        <v>86</v>
      </c>
      <c r="AV331" s="14" t="s">
        <v>86</v>
      </c>
      <c r="AW331" s="14" t="s">
        <v>39</v>
      </c>
      <c r="AX331" s="14" t="s">
        <v>78</v>
      </c>
      <c r="AY331" s="254" t="s">
        <v>161</v>
      </c>
    </row>
    <row r="332" s="13" customFormat="1">
      <c r="A332" s="13"/>
      <c r="B332" s="233"/>
      <c r="C332" s="234"/>
      <c r="D332" s="235" t="s">
        <v>172</v>
      </c>
      <c r="E332" s="236" t="s">
        <v>32</v>
      </c>
      <c r="F332" s="237" t="s">
        <v>237</v>
      </c>
      <c r="G332" s="234"/>
      <c r="H332" s="236" t="s">
        <v>32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172</v>
      </c>
      <c r="AU332" s="243" t="s">
        <v>86</v>
      </c>
      <c r="AV332" s="13" t="s">
        <v>84</v>
      </c>
      <c r="AW332" s="13" t="s">
        <v>39</v>
      </c>
      <c r="AX332" s="13" t="s">
        <v>78</v>
      </c>
      <c r="AY332" s="243" t="s">
        <v>161</v>
      </c>
    </row>
    <row r="333" s="14" customFormat="1">
      <c r="A333" s="14"/>
      <c r="B333" s="244"/>
      <c r="C333" s="245"/>
      <c r="D333" s="235" t="s">
        <v>172</v>
      </c>
      <c r="E333" s="246" t="s">
        <v>32</v>
      </c>
      <c r="F333" s="247" t="s">
        <v>238</v>
      </c>
      <c r="G333" s="245"/>
      <c r="H333" s="248">
        <v>42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172</v>
      </c>
      <c r="AU333" s="254" t="s">
        <v>86</v>
      </c>
      <c r="AV333" s="14" t="s">
        <v>86</v>
      </c>
      <c r="AW333" s="14" t="s">
        <v>39</v>
      </c>
      <c r="AX333" s="14" t="s">
        <v>78</v>
      </c>
      <c r="AY333" s="254" t="s">
        <v>161</v>
      </c>
    </row>
    <row r="334" s="15" customFormat="1">
      <c r="A334" s="15"/>
      <c r="B334" s="255"/>
      <c r="C334" s="256"/>
      <c r="D334" s="235" t="s">
        <v>172</v>
      </c>
      <c r="E334" s="257" t="s">
        <v>32</v>
      </c>
      <c r="F334" s="258" t="s">
        <v>179</v>
      </c>
      <c r="G334" s="256"/>
      <c r="H334" s="259">
        <v>52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5" t="s">
        <v>172</v>
      </c>
      <c r="AU334" s="265" t="s">
        <v>86</v>
      </c>
      <c r="AV334" s="15" t="s">
        <v>168</v>
      </c>
      <c r="AW334" s="15" t="s">
        <v>39</v>
      </c>
      <c r="AX334" s="15" t="s">
        <v>84</v>
      </c>
      <c r="AY334" s="265" t="s">
        <v>161</v>
      </c>
    </row>
    <row r="335" s="2" customFormat="1" ht="33" customHeight="1">
      <c r="A335" s="40"/>
      <c r="B335" s="41"/>
      <c r="C335" s="266" t="s">
        <v>444</v>
      </c>
      <c r="D335" s="266" t="s">
        <v>208</v>
      </c>
      <c r="E335" s="267" t="s">
        <v>445</v>
      </c>
      <c r="F335" s="268" t="s">
        <v>446</v>
      </c>
      <c r="G335" s="269" t="s">
        <v>232</v>
      </c>
      <c r="H335" s="270">
        <v>53.560000000000002</v>
      </c>
      <c r="I335" s="271"/>
      <c r="J335" s="272">
        <f>ROUND(I335*H335,2)</f>
        <v>0</v>
      </c>
      <c r="K335" s="268" t="s">
        <v>32</v>
      </c>
      <c r="L335" s="273"/>
      <c r="M335" s="274" t="s">
        <v>32</v>
      </c>
      <c r="N335" s="275" t="s">
        <v>49</v>
      </c>
      <c r="O335" s="86"/>
      <c r="P335" s="224">
        <f>O335*H335</f>
        <v>0</v>
      </c>
      <c r="Q335" s="224">
        <v>0.090999999999999998</v>
      </c>
      <c r="R335" s="224">
        <f>Q335*H335</f>
        <v>4.8739600000000003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212</v>
      </c>
      <c r="AT335" s="226" t="s">
        <v>208</v>
      </c>
      <c r="AU335" s="226" t="s">
        <v>86</v>
      </c>
      <c r="AY335" s="18" t="s">
        <v>161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8" t="s">
        <v>84</v>
      </c>
      <c r="BK335" s="227">
        <f>ROUND(I335*H335,2)</f>
        <v>0</v>
      </c>
      <c r="BL335" s="18" t="s">
        <v>168</v>
      </c>
      <c r="BM335" s="226" t="s">
        <v>447</v>
      </c>
    </row>
    <row r="336" s="13" customFormat="1">
      <c r="A336" s="13"/>
      <c r="B336" s="233"/>
      <c r="C336" s="234"/>
      <c r="D336" s="235" t="s">
        <v>172</v>
      </c>
      <c r="E336" s="236" t="s">
        <v>32</v>
      </c>
      <c r="F336" s="237" t="s">
        <v>448</v>
      </c>
      <c r="G336" s="234"/>
      <c r="H336" s="236" t="s">
        <v>32</v>
      </c>
      <c r="I336" s="238"/>
      <c r="J336" s="234"/>
      <c r="K336" s="234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172</v>
      </c>
      <c r="AU336" s="243" t="s">
        <v>86</v>
      </c>
      <c r="AV336" s="13" t="s">
        <v>84</v>
      </c>
      <c r="AW336" s="13" t="s">
        <v>39</v>
      </c>
      <c r="AX336" s="13" t="s">
        <v>78</v>
      </c>
      <c r="AY336" s="243" t="s">
        <v>161</v>
      </c>
    </row>
    <row r="337" s="14" customFormat="1">
      <c r="A337" s="14"/>
      <c r="B337" s="244"/>
      <c r="C337" s="245"/>
      <c r="D337" s="235" t="s">
        <v>172</v>
      </c>
      <c r="E337" s="246" t="s">
        <v>32</v>
      </c>
      <c r="F337" s="247" t="s">
        <v>449</v>
      </c>
      <c r="G337" s="245"/>
      <c r="H337" s="248">
        <v>52</v>
      </c>
      <c r="I337" s="249"/>
      <c r="J337" s="245"/>
      <c r="K337" s="245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172</v>
      </c>
      <c r="AU337" s="254" t="s">
        <v>86</v>
      </c>
      <c r="AV337" s="14" t="s">
        <v>86</v>
      </c>
      <c r="AW337" s="14" t="s">
        <v>39</v>
      </c>
      <c r="AX337" s="14" t="s">
        <v>84</v>
      </c>
      <c r="AY337" s="254" t="s">
        <v>161</v>
      </c>
    </row>
    <row r="338" s="14" customFormat="1">
      <c r="A338" s="14"/>
      <c r="B338" s="244"/>
      <c r="C338" s="245"/>
      <c r="D338" s="235" t="s">
        <v>172</v>
      </c>
      <c r="E338" s="245"/>
      <c r="F338" s="247" t="s">
        <v>450</v>
      </c>
      <c r="G338" s="245"/>
      <c r="H338" s="248">
        <v>53.560000000000002</v>
      </c>
      <c r="I338" s="249"/>
      <c r="J338" s="245"/>
      <c r="K338" s="245"/>
      <c r="L338" s="250"/>
      <c r="M338" s="251"/>
      <c r="N338" s="252"/>
      <c r="O338" s="252"/>
      <c r="P338" s="252"/>
      <c r="Q338" s="252"/>
      <c r="R338" s="252"/>
      <c r="S338" s="252"/>
      <c r="T338" s="25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4" t="s">
        <v>172</v>
      </c>
      <c r="AU338" s="254" t="s">
        <v>86</v>
      </c>
      <c r="AV338" s="14" t="s">
        <v>86</v>
      </c>
      <c r="AW338" s="14" t="s">
        <v>4</v>
      </c>
      <c r="AX338" s="14" t="s">
        <v>84</v>
      </c>
      <c r="AY338" s="254" t="s">
        <v>161</v>
      </c>
    </row>
    <row r="339" s="12" customFormat="1" ht="22.8" customHeight="1">
      <c r="A339" s="12"/>
      <c r="B339" s="199"/>
      <c r="C339" s="200"/>
      <c r="D339" s="201" t="s">
        <v>77</v>
      </c>
      <c r="E339" s="213" t="s">
        <v>451</v>
      </c>
      <c r="F339" s="213" t="s">
        <v>452</v>
      </c>
      <c r="G339" s="200"/>
      <c r="H339" s="200"/>
      <c r="I339" s="203"/>
      <c r="J339" s="214">
        <f>BK339</f>
        <v>0</v>
      </c>
      <c r="K339" s="200"/>
      <c r="L339" s="205"/>
      <c r="M339" s="206"/>
      <c r="N339" s="207"/>
      <c r="O339" s="207"/>
      <c r="P339" s="208">
        <f>SUM(P340:P346)</f>
        <v>0</v>
      </c>
      <c r="Q339" s="207"/>
      <c r="R339" s="208">
        <f>SUM(R340:R346)</f>
        <v>0.33922350000000001</v>
      </c>
      <c r="S339" s="207"/>
      <c r="T339" s="209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0" t="s">
        <v>84</v>
      </c>
      <c r="AT339" s="211" t="s">
        <v>77</v>
      </c>
      <c r="AU339" s="211" t="s">
        <v>84</v>
      </c>
      <c r="AY339" s="210" t="s">
        <v>161</v>
      </c>
      <c r="BK339" s="212">
        <f>SUM(BK340:BK346)</f>
        <v>0</v>
      </c>
    </row>
    <row r="340" s="2" customFormat="1" ht="33" customHeight="1">
      <c r="A340" s="40"/>
      <c r="B340" s="41"/>
      <c r="C340" s="215" t="s">
        <v>453</v>
      </c>
      <c r="D340" s="215" t="s">
        <v>163</v>
      </c>
      <c r="E340" s="216" t="s">
        <v>454</v>
      </c>
      <c r="F340" s="217" t="s">
        <v>455</v>
      </c>
      <c r="G340" s="218" t="s">
        <v>232</v>
      </c>
      <c r="H340" s="219">
        <v>14.685000000000001</v>
      </c>
      <c r="I340" s="220"/>
      <c r="J340" s="221">
        <f>ROUND(I340*H340,2)</f>
        <v>0</v>
      </c>
      <c r="K340" s="217" t="s">
        <v>167</v>
      </c>
      <c r="L340" s="46"/>
      <c r="M340" s="222" t="s">
        <v>32</v>
      </c>
      <c r="N340" s="223" t="s">
        <v>49</v>
      </c>
      <c r="O340" s="86"/>
      <c r="P340" s="224">
        <f>O340*H340</f>
        <v>0</v>
      </c>
      <c r="Q340" s="224">
        <v>0.023099999999999999</v>
      </c>
      <c r="R340" s="224">
        <f>Q340*H340</f>
        <v>0.33922350000000001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168</v>
      </c>
      <c r="AT340" s="226" t="s">
        <v>163</v>
      </c>
      <c r="AU340" s="226" t="s">
        <v>86</v>
      </c>
      <c r="AY340" s="18" t="s">
        <v>161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8" t="s">
        <v>84</v>
      </c>
      <c r="BK340" s="227">
        <f>ROUND(I340*H340,2)</f>
        <v>0</v>
      </c>
      <c r="BL340" s="18" t="s">
        <v>168</v>
      </c>
      <c r="BM340" s="226" t="s">
        <v>456</v>
      </c>
    </row>
    <row r="341" s="2" customFormat="1">
      <c r="A341" s="40"/>
      <c r="B341" s="41"/>
      <c r="C341" s="42"/>
      <c r="D341" s="228" t="s">
        <v>170</v>
      </c>
      <c r="E341" s="42"/>
      <c r="F341" s="229" t="s">
        <v>457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8" t="s">
        <v>170</v>
      </c>
      <c r="AU341" s="18" t="s">
        <v>86</v>
      </c>
    </row>
    <row r="342" s="13" customFormat="1">
      <c r="A342" s="13"/>
      <c r="B342" s="233"/>
      <c r="C342" s="234"/>
      <c r="D342" s="235" t="s">
        <v>172</v>
      </c>
      <c r="E342" s="236" t="s">
        <v>32</v>
      </c>
      <c r="F342" s="237" t="s">
        <v>384</v>
      </c>
      <c r="G342" s="234"/>
      <c r="H342" s="236" t="s">
        <v>32</v>
      </c>
      <c r="I342" s="238"/>
      <c r="J342" s="234"/>
      <c r="K342" s="234"/>
      <c r="L342" s="239"/>
      <c r="M342" s="240"/>
      <c r="N342" s="241"/>
      <c r="O342" s="241"/>
      <c r="P342" s="241"/>
      <c r="Q342" s="241"/>
      <c r="R342" s="241"/>
      <c r="S342" s="241"/>
      <c r="T342" s="24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3" t="s">
        <v>172</v>
      </c>
      <c r="AU342" s="243" t="s">
        <v>86</v>
      </c>
      <c r="AV342" s="13" t="s">
        <v>84</v>
      </c>
      <c r="AW342" s="13" t="s">
        <v>39</v>
      </c>
      <c r="AX342" s="13" t="s">
        <v>78</v>
      </c>
      <c r="AY342" s="243" t="s">
        <v>161</v>
      </c>
    </row>
    <row r="343" s="14" customFormat="1">
      <c r="A343" s="14"/>
      <c r="B343" s="244"/>
      <c r="C343" s="245"/>
      <c r="D343" s="235" t="s">
        <v>172</v>
      </c>
      <c r="E343" s="246" t="s">
        <v>32</v>
      </c>
      <c r="F343" s="247" t="s">
        <v>385</v>
      </c>
      <c r="G343" s="245"/>
      <c r="H343" s="248">
        <v>4.6050000000000004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172</v>
      </c>
      <c r="AU343" s="254" t="s">
        <v>86</v>
      </c>
      <c r="AV343" s="14" t="s">
        <v>86</v>
      </c>
      <c r="AW343" s="14" t="s">
        <v>39</v>
      </c>
      <c r="AX343" s="14" t="s">
        <v>78</v>
      </c>
      <c r="AY343" s="254" t="s">
        <v>161</v>
      </c>
    </row>
    <row r="344" s="13" customFormat="1">
      <c r="A344" s="13"/>
      <c r="B344" s="233"/>
      <c r="C344" s="234"/>
      <c r="D344" s="235" t="s">
        <v>172</v>
      </c>
      <c r="E344" s="236" t="s">
        <v>32</v>
      </c>
      <c r="F344" s="237" t="s">
        <v>386</v>
      </c>
      <c r="G344" s="234"/>
      <c r="H344" s="236" t="s">
        <v>32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172</v>
      </c>
      <c r="AU344" s="243" t="s">
        <v>86</v>
      </c>
      <c r="AV344" s="13" t="s">
        <v>84</v>
      </c>
      <c r="AW344" s="13" t="s">
        <v>39</v>
      </c>
      <c r="AX344" s="13" t="s">
        <v>78</v>
      </c>
      <c r="AY344" s="243" t="s">
        <v>161</v>
      </c>
    </row>
    <row r="345" s="14" customFormat="1">
      <c r="A345" s="14"/>
      <c r="B345" s="244"/>
      <c r="C345" s="245"/>
      <c r="D345" s="235" t="s">
        <v>172</v>
      </c>
      <c r="E345" s="246" t="s">
        <v>32</v>
      </c>
      <c r="F345" s="247" t="s">
        <v>387</v>
      </c>
      <c r="G345" s="245"/>
      <c r="H345" s="248">
        <v>10.08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172</v>
      </c>
      <c r="AU345" s="254" t="s">
        <v>86</v>
      </c>
      <c r="AV345" s="14" t="s">
        <v>86</v>
      </c>
      <c r="AW345" s="14" t="s">
        <v>39</v>
      </c>
      <c r="AX345" s="14" t="s">
        <v>78</v>
      </c>
      <c r="AY345" s="254" t="s">
        <v>161</v>
      </c>
    </row>
    <row r="346" s="15" customFormat="1">
      <c r="A346" s="15"/>
      <c r="B346" s="255"/>
      <c r="C346" s="256"/>
      <c r="D346" s="235" t="s">
        <v>172</v>
      </c>
      <c r="E346" s="257" t="s">
        <v>32</v>
      </c>
      <c r="F346" s="258" t="s">
        <v>179</v>
      </c>
      <c r="G346" s="256"/>
      <c r="H346" s="259">
        <v>14.685000000000001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5" t="s">
        <v>172</v>
      </c>
      <c r="AU346" s="265" t="s">
        <v>86</v>
      </c>
      <c r="AV346" s="15" t="s">
        <v>168</v>
      </c>
      <c r="AW346" s="15" t="s">
        <v>39</v>
      </c>
      <c r="AX346" s="15" t="s">
        <v>84</v>
      </c>
      <c r="AY346" s="265" t="s">
        <v>161</v>
      </c>
    </row>
    <row r="347" s="12" customFormat="1" ht="22.8" customHeight="1">
      <c r="A347" s="12"/>
      <c r="B347" s="199"/>
      <c r="C347" s="200"/>
      <c r="D347" s="201" t="s">
        <v>77</v>
      </c>
      <c r="E347" s="213" t="s">
        <v>229</v>
      </c>
      <c r="F347" s="213" t="s">
        <v>458</v>
      </c>
      <c r="G347" s="200"/>
      <c r="H347" s="200"/>
      <c r="I347" s="203"/>
      <c r="J347" s="214">
        <f>BK347</f>
        <v>0</v>
      </c>
      <c r="K347" s="200"/>
      <c r="L347" s="205"/>
      <c r="M347" s="206"/>
      <c r="N347" s="207"/>
      <c r="O347" s="207"/>
      <c r="P347" s="208">
        <f>SUM(P348:P400)</f>
        <v>0</v>
      </c>
      <c r="Q347" s="207"/>
      <c r="R347" s="208">
        <f>SUM(R348:R400)</f>
        <v>5.4581588800000009</v>
      </c>
      <c r="S347" s="207"/>
      <c r="T347" s="209">
        <f>SUM(T348:T400)</f>
        <v>0.11789999999999999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84</v>
      </c>
      <c r="AT347" s="211" t="s">
        <v>77</v>
      </c>
      <c r="AU347" s="211" t="s">
        <v>84</v>
      </c>
      <c r="AY347" s="210" t="s">
        <v>161</v>
      </c>
      <c r="BK347" s="212">
        <f>SUM(BK348:BK400)</f>
        <v>0</v>
      </c>
    </row>
    <row r="348" s="2" customFormat="1" ht="49.05" customHeight="1">
      <c r="A348" s="40"/>
      <c r="B348" s="41"/>
      <c r="C348" s="215" t="s">
        <v>459</v>
      </c>
      <c r="D348" s="215" t="s">
        <v>163</v>
      </c>
      <c r="E348" s="216" t="s">
        <v>460</v>
      </c>
      <c r="F348" s="217" t="s">
        <v>461</v>
      </c>
      <c r="G348" s="218" t="s">
        <v>265</v>
      </c>
      <c r="H348" s="219">
        <v>28</v>
      </c>
      <c r="I348" s="220"/>
      <c r="J348" s="221">
        <f>ROUND(I348*H348,2)</f>
        <v>0</v>
      </c>
      <c r="K348" s="217" t="s">
        <v>167</v>
      </c>
      <c r="L348" s="46"/>
      <c r="M348" s="222" t="s">
        <v>32</v>
      </c>
      <c r="N348" s="223" t="s">
        <v>49</v>
      </c>
      <c r="O348" s="86"/>
      <c r="P348" s="224">
        <f>O348*H348</f>
        <v>0</v>
      </c>
      <c r="Q348" s="224">
        <v>0.1295</v>
      </c>
      <c r="R348" s="224">
        <f>Q348*H348</f>
        <v>3.6260000000000003</v>
      </c>
      <c r="S348" s="224">
        <v>0</v>
      </c>
      <c r="T348" s="225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6" t="s">
        <v>168</v>
      </c>
      <c r="AT348" s="226" t="s">
        <v>163</v>
      </c>
      <c r="AU348" s="226" t="s">
        <v>86</v>
      </c>
      <c r="AY348" s="18" t="s">
        <v>161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8" t="s">
        <v>84</v>
      </c>
      <c r="BK348" s="227">
        <f>ROUND(I348*H348,2)</f>
        <v>0</v>
      </c>
      <c r="BL348" s="18" t="s">
        <v>168</v>
      </c>
      <c r="BM348" s="226" t="s">
        <v>462</v>
      </c>
    </row>
    <row r="349" s="2" customFormat="1">
      <c r="A349" s="40"/>
      <c r="B349" s="41"/>
      <c r="C349" s="42"/>
      <c r="D349" s="228" t="s">
        <v>170</v>
      </c>
      <c r="E349" s="42"/>
      <c r="F349" s="229" t="s">
        <v>463</v>
      </c>
      <c r="G349" s="42"/>
      <c r="H349" s="42"/>
      <c r="I349" s="230"/>
      <c r="J349" s="42"/>
      <c r="K349" s="42"/>
      <c r="L349" s="46"/>
      <c r="M349" s="231"/>
      <c r="N349" s="232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8" t="s">
        <v>170</v>
      </c>
      <c r="AU349" s="18" t="s">
        <v>86</v>
      </c>
    </row>
    <row r="350" s="13" customFormat="1">
      <c r="A350" s="13"/>
      <c r="B350" s="233"/>
      <c r="C350" s="234"/>
      <c r="D350" s="235" t="s">
        <v>172</v>
      </c>
      <c r="E350" s="236" t="s">
        <v>32</v>
      </c>
      <c r="F350" s="237" t="s">
        <v>235</v>
      </c>
      <c r="G350" s="234"/>
      <c r="H350" s="236" t="s">
        <v>32</v>
      </c>
      <c r="I350" s="238"/>
      <c r="J350" s="234"/>
      <c r="K350" s="234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172</v>
      </c>
      <c r="AU350" s="243" t="s">
        <v>86</v>
      </c>
      <c r="AV350" s="13" t="s">
        <v>84</v>
      </c>
      <c r="AW350" s="13" t="s">
        <v>39</v>
      </c>
      <c r="AX350" s="13" t="s">
        <v>78</v>
      </c>
      <c r="AY350" s="243" t="s">
        <v>161</v>
      </c>
    </row>
    <row r="351" s="14" customFormat="1">
      <c r="A351" s="14"/>
      <c r="B351" s="244"/>
      <c r="C351" s="245"/>
      <c r="D351" s="235" t="s">
        <v>172</v>
      </c>
      <c r="E351" s="246" t="s">
        <v>32</v>
      </c>
      <c r="F351" s="247" t="s">
        <v>236</v>
      </c>
      <c r="G351" s="245"/>
      <c r="H351" s="248">
        <v>10</v>
      </c>
      <c r="I351" s="249"/>
      <c r="J351" s="245"/>
      <c r="K351" s="245"/>
      <c r="L351" s="250"/>
      <c r="M351" s="251"/>
      <c r="N351" s="252"/>
      <c r="O351" s="252"/>
      <c r="P351" s="252"/>
      <c r="Q351" s="252"/>
      <c r="R351" s="252"/>
      <c r="S351" s="252"/>
      <c r="T351" s="25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4" t="s">
        <v>172</v>
      </c>
      <c r="AU351" s="254" t="s">
        <v>86</v>
      </c>
      <c r="AV351" s="14" t="s">
        <v>86</v>
      </c>
      <c r="AW351" s="14" t="s">
        <v>39</v>
      </c>
      <c r="AX351" s="14" t="s">
        <v>78</v>
      </c>
      <c r="AY351" s="254" t="s">
        <v>161</v>
      </c>
    </row>
    <row r="352" s="13" customFormat="1">
      <c r="A352" s="13"/>
      <c r="B352" s="233"/>
      <c r="C352" s="234"/>
      <c r="D352" s="235" t="s">
        <v>172</v>
      </c>
      <c r="E352" s="236" t="s">
        <v>32</v>
      </c>
      <c r="F352" s="237" t="s">
        <v>237</v>
      </c>
      <c r="G352" s="234"/>
      <c r="H352" s="236" t="s">
        <v>32</v>
      </c>
      <c r="I352" s="238"/>
      <c r="J352" s="234"/>
      <c r="K352" s="234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172</v>
      </c>
      <c r="AU352" s="243" t="s">
        <v>86</v>
      </c>
      <c r="AV352" s="13" t="s">
        <v>84</v>
      </c>
      <c r="AW352" s="13" t="s">
        <v>39</v>
      </c>
      <c r="AX352" s="13" t="s">
        <v>78</v>
      </c>
      <c r="AY352" s="243" t="s">
        <v>161</v>
      </c>
    </row>
    <row r="353" s="14" customFormat="1">
      <c r="A353" s="14"/>
      <c r="B353" s="244"/>
      <c r="C353" s="245"/>
      <c r="D353" s="235" t="s">
        <v>172</v>
      </c>
      <c r="E353" s="246" t="s">
        <v>32</v>
      </c>
      <c r="F353" s="247" t="s">
        <v>269</v>
      </c>
      <c r="G353" s="245"/>
      <c r="H353" s="248">
        <v>18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4" t="s">
        <v>172</v>
      </c>
      <c r="AU353" s="254" t="s">
        <v>86</v>
      </c>
      <c r="AV353" s="14" t="s">
        <v>86</v>
      </c>
      <c r="AW353" s="14" t="s">
        <v>39</v>
      </c>
      <c r="AX353" s="14" t="s">
        <v>78</v>
      </c>
      <c r="AY353" s="254" t="s">
        <v>161</v>
      </c>
    </row>
    <row r="354" s="15" customFormat="1">
      <c r="A354" s="15"/>
      <c r="B354" s="255"/>
      <c r="C354" s="256"/>
      <c r="D354" s="235" t="s">
        <v>172</v>
      </c>
      <c r="E354" s="257" t="s">
        <v>32</v>
      </c>
      <c r="F354" s="258" t="s">
        <v>179</v>
      </c>
      <c r="G354" s="256"/>
      <c r="H354" s="259">
        <v>28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5" t="s">
        <v>172</v>
      </c>
      <c r="AU354" s="265" t="s">
        <v>86</v>
      </c>
      <c r="AV354" s="15" t="s">
        <v>168</v>
      </c>
      <c r="AW354" s="15" t="s">
        <v>39</v>
      </c>
      <c r="AX354" s="15" t="s">
        <v>84</v>
      </c>
      <c r="AY354" s="265" t="s">
        <v>161</v>
      </c>
    </row>
    <row r="355" s="2" customFormat="1" ht="16.5" customHeight="1">
      <c r="A355" s="40"/>
      <c r="B355" s="41"/>
      <c r="C355" s="266" t="s">
        <v>464</v>
      </c>
      <c r="D355" s="266" t="s">
        <v>208</v>
      </c>
      <c r="E355" s="267" t="s">
        <v>465</v>
      </c>
      <c r="F355" s="268" t="s">
        <v>466</v>
      </c>
      <c r="G355" s="269" t="s">
        <v>265</v>
      </c>
      <c r="H355" s="270">
        <v>28.559999999999999</v>
      </c>
      <c r="I355" s="271"/>
      <c r="J355" s="272">
        <f>ROUND(I355*H355,2)</f>
        <v>0</v>
      </c>
      <c r="K355" s="268" t="s">
        <v>167</v>
      </c>
      <c r="L355" s="273"/>
      <c r="M355" s="274" t="s">
        <v>32</v>
      </c>
      <c r="N355" s="275" t="s">
        <v>49</v>
      </c>
      <c r="O355" s="86"/>
      <c r="P355" s="224">
        <f>O355*H355</f>
        <v>0</v>
      </c>
      <c r="Q355" s="224">
        <v>0.056120000000000003</v>
      </c>
      <c r="R355" s="224">
        <f>Q355*H355</f>
        <v>1.6027872000000001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212</v>
      </c>
      <c r="AT355" s="226" t="s">
        <v>208</v>
      </c>
      <c r="AU355" s="226" t="s">
        <v>86</v>
      </c>
      <c r="AY355" s="18" t="s">
        <v>161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8" t="s">
        <v>84</v>
      </c>
      <c r="BK355" s="227">
        <f>ROUND(I355*H355,2)</f>
        <v>0</v>
      </c>
      <c r="BL355" s="18" t="s">
        <v>168</v>
      </c>
      <c r="BM355" s="226" t="s">
        <v>467</v>
      </c>
    </row>
    <row r="356" s="2" customFormat="1">
      <c r="A356" s="40"/>
      <c r="B356" s="41"/>
      <c r="C356" s="42"/>
      <c r="D356" s="228" t="s">
        <v>170</v>
      </c>
      <c r="E356" s="42"/>
      <c r="F356" s="229" t="s">
        <v>468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8" t="s">
        <v>170</v>
      </c>
      <c r="AU356" s="18" t="s">
        <v>86</v>
      </c>
    </row>
    <row r="357" s="13" customFormat="1">
      <c r="A357" s="13"/>
      <c r="B357" s="233"/>
      <c r="C357" s="234"/>
      <c r="D357" s="235" t="s">
        <v>172</v>
      </c>
      <c r="E357" s="236" t="s">
        <v>32</v>
      </c>
      <c r="F357" s="237" t="s">
        <v>469</v>
      </c>
      <c r="G357" s="234"/>
      <c r="H357" s="236" t="s">
        <v>32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172</v>
      </c>
      <c r="AU357" s="243" t="s">
        <v>86</v>
      </c>
      <c r="AV357" s="13" t="s">
        <v>84</v>
      </c>
      <c r="AW357" s="13" t="s">
        <v>39</v>
      </c>
      <c r="AX357" s="13" t="s">
        <v>78</v>
      </c>
      <c r="AY357" s="243" t="s">
        <v>161</v>
      </c>
    </row>
    <row r="358" s="14" customFormat="1">
      <c r="A358" s="14"/>
      <c r="B358" s="244"/>
      <c r="C358" s="245"/>
      <c r="D358" s="235" t="s">
        <v>172</v>
      </c>
      <c r="E358" s="246" t="s">
        <v>32</v>
      </c>
      <c r="F358" s="247" t="s">
        <v>338</v>
      </c>
      <c r="G358" s="245"/>
      <c r="H358" s="248">
        <v>28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172</v>
      </c>
      <c r="AU358" s="254" t="s">
        <v>86</v>
      </c>
      <c r="AV358" s="14" t="s">
        <v>86</v>
      </c>
      <c r="AW358" s="14" t="s">
        <v>39</v>
      </c>
      <c r="AX358" s="14" t="s">
        <v>84</v>
      </c>
      <c r="AY358" s="254" t="s">
        <v>161</v>
      </c>
    </row>
    <row r="359" s="14" customFormat="1">
      <c r="A359" s="14"/>
      <c r="B359" s="244"/>
      <c r="C359" s="245"/>
      <c r="D359" s="235" t="s">
        <v>172</v>
      </c>
      <c r="E359" s="245"/>
      <c r="F359" s="247" t="s">
        <v>470</v>
      </c>
      <c r="G359" s="245"/>
      <c r="H359" s="248">
        <v>28.559999999999999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172</v>
      </c>
      <c r="AU359" s="254" t="s">
        <v>86</v>
      </c>
      <c r="AV359" s="14" t="s">
        <v>86</v>
      </c>
      <c r="AW359" s="14" t="s">
        <v>4</v>
      </c>
      <c r="AX359" s="14" t="s">
        <v>84</v>
      </c>
      <c r="AY359" s="254" t="s">
        <v>161</v>
      </c>
    </row>
    <row r="360" s="2" customFormat="1" ht="24.15" customHeight="1">
      <c r="A360" s="40"/>
      <c r="B360" s="41"/>
      <c r="C360" s="215" t="s">
        <v>471</v>
      </c>
      <c r="D360" s="215" t="s">
        <v>163</v>
      </c>
      <c r="E360" s="216" t="s">
        <v>472</v>
      </c>
      <c r="F360" s="217" t="s">
        <v>473</v>
      </c>
      <c r="G360" s="218" t="s">
        <v>232</v>
      </c>
      <c r="H360" s="219">
        <v>52</v>
      </c>
      <c r="I360" s="220"/>
      <c r="J360" s="221">
        <f>ROUND(I360*H360,2)</f>
        <v>0</v>
      </c>
      <c r="K360" s="217" t="s">
        <v>167</v>
      </c>
      <c r="L360" s="46"/>
      <c r="M360" s="222" t="s">
        <v>32</v>
      </c>
      <c r="N360" s="223" t="s">
        <v>49</v>
      </c>
      <c r="O360" s="86"/>
      <c r="P360" s="224">
        <f>O360*H360</f>
        <v>0</v>
      </c>
      <c r="Q360" s="224">
        <v>0.00046999999999999999</v>
      </c>
      <c r="R360" s="224">
        <f>Q360*H360</f>
        <v>0.02444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168</v>
      </c>
      <c r="AT360" s="226" t="s">
        <v>163</v>
      </c>
      <c r="AU360" s="226" t="s">
        <v>86</v>
      </c>
      <c r="AY360" s="18" t="s">
        <v>161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8" t="s">
        <v>84</v>
      </c>
      <c r="BK360" s="227">
        <f>ROUND(I360*H360,2)</f>
        <v>0</v>
      </c>
      <c r="BL360" s="18" t="s">
        <v>168</v>
      </c>
      <c r="BM360" s="226" t="s">
        <v>474</v>
      </c>
    </row>
    <row r="361" s="2" customFormat="1">
      <c r="A361" s="40"/>
      <c r="B361" s="41"/>
      <c r="C361" s="42"/>
      <c r="D361" s="228" t="s">
        <v>170</v>
      </c>
      <c r="E361" s="42"/>
      <c r="F361" s="229" t="s">
        <v>475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8" t="s">
        <v>170</v>
      </c>
      <c r="AU361" s="18" t="s">
        <v>86</v>
      </c>
    </row>
    <row r="362" s="13" customFormat="1">
      <c r="A362" s="13"/>
      <c r="B362" s="233"/>
      <c r="C362" s="234"/>
      <c r="D362" s="235" t="s">
        <v>172</v>
      </c>
      <c r="E362" s="236" t="s">
        <v>32</v>
      </c>
      <c r="F362" s="237" t="s">
        <v>235</v>
      </c>
      <c r="G362" s="234"/>
      <c r="H362" s="236" t="s">
        <v>32</v>
      </c>
      <c r="I362" s="238"/>
      <c r="J362" s="234"/>
      <c r="K362" s="234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172</v>
      </c>
      <c r="AU362" s="243" t="s">
        <v>86</v>
      </c>
      <c r="AV362" s="13" t="s">
        <v>84</v>
      </c>
      <c r="AW362" s="13" t="s">
        <v>39</v>
      </c>
      <c r="AX362" s="13" t="s">
        <v>78</v>
      </c>
      <c r="AY362" s="243" t="s">
        <v>161</v>
      </c>
    </row>
    <row r="363" s="14" customFormat="1">
      <c r="A363" s="14"/>
      <c r="B363" s="244"/>
      <c r="C363" s="245"/>
      <c r="D363" s="235" t="s">
        <v>172</v>
      </c>
      <c r="E363" s="246" t="s">
        <v>32</v>
      </c>
      <c r="F363" s="247" t="s">
        <v>236</v>
      </c>
      <c r="G363" s="245"/>
      <c r="H363" s="248">
        <v>10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172</v>
      </c>
      <c r="AU363" s="254" t="s">
        <v>86</v>
      </c>
      <c r="AV363" s="14" t="s">
        <v>86</v>
      </c>
      <c r="AW363" s="14" t="s">
        <v>39</v>
      </c>
      <c r="AX363" s="14" t="s">
        <v>78</v>
      </c>
      <c r="AY363" s="254" t="s">
        <v>161</v>
      </c>
    </row>
    <row r="364" s="13" customFormat="1">
      <c r="A364" s="13"/>
      <c r="B364" s="233"/>
      <c r="C364" s="234"/>
      <c r="D364" s="235" t="s">
        <v>172</v>
      </c>
      <c r="E364" s="236" t="s">
        <v>32</v>
      </c>
      <c r="F364" s="237" t="s">
        <v>476</v>
      </c>
      <c r="G364" s="234"/>
      <c r="H364" s="236" t="s">
        <v>32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172</v>
      </c>
      <c r="AU364" s="243" t="s">
        <v>86</v>
      </c>
      <c r="AV364" s="13" t="s">
        <v>84</v>
      </c>
      <c r="AW364" s="13" t="s">
        <v>39</v>
      </c>
      <c r="AX364" s="13" t="s">
        <v>78</v>
      </c>
      <c r="AY364" s="243" t="s">
        <v>161</v>
      </c>
    </row>
    <row r="365" s="14" customFormat="1">
      <c r="A365" s="14"/>
      <c r="B365" s="244"/>
      <c r="C365" s="245"/>
      <c r="D365" s="235" t="s">
        <v>172</v>
      </c>
      <c r="E365" s="246" t="s">
        <v>32</v>
      </c>
      <c r="F365" s="247" t="s">
        <v>238</v>
      </c>
      <c r="G365" s="245"/>
      <c r="H365" s="248">
        <v>42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172</v>
      </c>
      <c r="AU365" s="254" t="s">
        <v>86</v>
      </c>
      <c r="AV365" s="14" t="s">
        <v>86</v>
      </c>
      <c r="AW365" s="14" t="s">
        <v>39</v>
      </c>
      <c r="AX365" s="14" t="s">
        <v>78</v>
      </c>
      <c r="AY365" s="254" t="s">
        <v>161</v>
      </c>
    </row>
    <row r="366" s="15" customFormat="1">
      <c r="A366" s="15"/>
      <c r="B366" s="255"/>
      <c r="C366" s="256"/>
      <c r="D366" s="235" t="s">
        <v>172</v>
      </c>
      <c r="E366" s="257" t="s">
        <v>32</v>
      </c>
      <c r="F366" s="258" t="s">
        <v>179</v>
      </c>
      <c r="G366" s="256"/>
      <c r="H366" s="259">
        <v>52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5" t="s">
        <v>172</v>
      </c>
      <c r="AU366" s="265" t="s">
        <v>86</v>
      </c>
      <c r="AV366" s="15" t="s">
        <v>168</v>
      </c>
      <c r="AW366" s="15" t="s">
        <v>39</v>
      </c>
      <c r="AX366" s="15" t="s">
        <v>84</v>
      </c>
      <c r="AY366" s="265" t="s">
        <v>161</v>
      </c>
    </row>
    <row r="367" s="2" customFormat="1" ht="24.15" customHeight="1">
      <c r="A367" s="40"/>
      <c r="B367" s="41"/>
      <c r="C367" s="215" t="s">
        <v>477</v>
      </c>
      <c r="D367" s="215" t="s">
        <v>163</v>
      </c>
      <c r="E367" s="216" t="s">
        <v>478</v>
      </c>
      <c r="F367" s="217" t="s">
        <v>479</v>
      </c>
      <c r="G367" s="218" t="s">
        <v>265</v>
      </c>
      <c r="H367" s="219">
        <v>6.4400000000000004</v>
      </c>
      <c r="I367" s="220"/>
      <c r="J367" s="221">
        <f>ROUND(I367*H367,2)</f>
        <v>0</v>
      </c>
      <c r="K367" s="217" t="s">
        <v>167</v>
      </c>
      <c r="L367" s="46"/>
      <c r="M367" s="222" t="s">
        <v>32</v>
      </c>
      <c r="N367" s="223" t="s">
        <v>49</v>
      </c>
      <c r="O367" s="86"/>
      <c r="P367" s="224">
        <f>O367*H367</f>
        <v>0</v>
      </c>
      <c r="Q367" s="224">
        <v>2.0000000000000002E-05</v>
      </c>
      <c r="R367" s="224">
        <f>Q367*H367</f>
        <v>0.00012880000000000001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168</v>
      </c>
      <c r="AT367" s="226" t="s">
        <v>163</v>
      </c>
      <c r="AU367" s="226" t="s">
        <v>86</v>
      </c>
      <c r="AY367" s="18" t="s">
        <v>161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8" t="s">
        <v>84</v>
      </c>
      <c r="BK367" s="227">
        <f>ROUND(I367*H367,2)</f>
        <v>0</v>
      </c>
      <c r="BL367" s="18" t="s">
        <v>168</v>
      </c>
      <c r="BM367" s="226" t="s">
        <v>480</v>
      </c>
    </row>
    <row r="368" s="2" customFormat="1">
      <c r="A368" s="40"/>
      <c r="B368" s="41"/>
      <c r="C368" s="42"/>
      <c r="D368" s="228" t="s">
        <v>170</v>
      </c>
      <c r="E368" s="42"/>
      <c r="F368" s="229" t="s">
        <v>481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8" t="s">
        <v>170</v>
      </c>
      <c r="AU368" s="18" t="s">
        <v>86</v>
      </c>
    </row>
    <row r="369" s="13" customFormat="1">
      <c r="A369" s="13"/>
      <c r="B369" s="233"/>
      <c r="C369" s="234"/>
      <c r="D369" s="235" t="s">
        <v>172</v>
      </c>
      <c r="E369" s="236" t="s">
        <v>32</v>
      </c>
      <c r="F369" s="237" t="s">
        <v>482</v>
      </c>
      <c r="G369" s="234"/>
      <c r="H369" s="236" t="s">
        <v>32</v>
      </c>
      <c r="I369" s="238"/>
      <c r="J369" s="234"/>
      <c r="K369" s="234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172</v>
      </c>
      <c r="AU369" s="243" t="s">
        <v>86</v>
      </c>
      <c r="AV369" s="13" t="s">
        <v>84</v>
      </c>
      <c r="AW369" s="13" t="s">
        <v>39</v>
      </c>
      <c r="AX369" s="13" t="s">
        <v>78</v>
      </c>
      <c r="AY369" s="243" t="s">
        <v>161</v>
      </c>
    </row>
    <row r="370" s="14" customFormat="1">
      <c r="A370" s="14"/>
      <c r="B370" s="244"/>
      <c r="C370" s="245"/>
      <c r="D370" s="235" t="s">
        <v>172</v>
      </c>
      <c r="E370" s="246" t="s">
        <v>32</v>
      </c>
      <c r="F370" s="247" t="s">
        <v>483</v>
      </c>
      <c r="G370" s="245"/>
      <c r="H370" s="248">
        <v>6.4400000000000004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172</v>
      </c>
      <c r="AU370" s="254" t="s">
        <v>86</v>
      </c>
      <c r="AV370" s="14" t="s">
        <v>86</v>
      </c>
      <c r="AW370" s="14" t="s">
        <v>39</v>
      </c>
      <c r="AX370" s="14" t="s">
        <v>78</v>
      </c>
      <c r="AY370" s="254" t="s">
        <v>161</v>
      </c>
    </row>
    <row r="371" s="15" customFormat="1">
      <c r="A371" s="15"/>
      <c r="B371" s="255"/>
      <c r="C371" s="256"/>
      <c r="D371" s="235" t="s">
        <v>172</v>
      </c>
      <c r="E371" s="257" t="s">
        <v>32</v>
      </c>
      <c r="F371" s="258" t="s">
        <v>179</v>
      </c>
      <c r="G371" s="256"/>
      <c r="H371" s="259">
        <v>6.4400000000000004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5" t="s">
        <v>172</v>
      </c>
      <c r="AU371" s="265" t="s">
        <v>86</v>
      </c>
      <c r="AV371" s="15" t="s">
        <v>168</v>
      </c>
      <c r="AW371" s="15" t="s">
        <v>39</v>
      </c>
      <c r="AX371" s="15" t="s">
        <v>84</v>
      </c>
      <c r="AY371" s="265" t="s">
        <v>161</v>
      </c>
    </row>
    <row r="372" s="2" customFormat="1" ht="24.15" customHeight="1">
      <c r="A372" s="40"/>
      <c r="B372" s="41"/>
      <c r="C372" s="215" t="s">
        <v>484</v>
      </c>
      <c r="D372" s="215" t="s">
        <v>163</v>
      </c>
      <c r="E372" s="216" t="s">
        <v>485</v>
      </c>
      <c r="F372" s="217" t="s">
        <v>486</v>
      </c>
      <c r="G372" s="218" t="s">
        <v>265</v>
      </c>
      <c r="H372" s="219">
        <v>13.1</v>
      </c>
      <c r="I372" s="220"/>
      <c r="J372" s="221">
        <f>ROUND(I372*H372,2)</f>
        <v>0</v>
      </c>
      <c r="K372" s="217" t="s">
        <v>167</v>
      </c>
      <c r="L372" s="46"/>
      <c r="M372" s="222" t="s">
        <v>32</v>
      </c>
      <c r="N372" s="223" t="s">
        <v>49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0.0089999999999999993</v>
      </c>
      <c r="T372" s="225">
        <f>S372*H372</f>
        <v>0.11789999999999999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168</v>
      </c>
      <c r="AT372" s="226" t="s">
        <v>163</v>
      </c>
      <c r="AU372" s="226" t="s">
        <v>86</v>
      </c>
      <c r="AY372" s="18" t="s">
        <v>161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8" t="s">
        <v>84</v>
      </c>
      <c r="BK372" s="227">
        <f>ROUND(I372*H372,2)</f>
        <v>0</v>
      </c>
      <c r="BL372" s="18" t="s">
        <v>168</v>
      </c>
      <c r="BM372" s="226" t="s">
        <v>487</v>
      </c>
    </row>
    <row r="373" s="2" customFormat="1">
      <c r="A373" s="40"/>
      <c r="B373" s="41"/>
      <c r="C373" s="42"/>
      <c r="D373" s="228" t="s">
        <v>170</v>
      </c>
      <c r="E373" s="42"/>
      <c r="F373" s="229" t="s">
        <v>488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8" t="s">
        <v>170</v>
      </c>
      <c r="AU373" s="18" t="s">
        <v>86</v>
      </c>
    </row>
    <row r="374" s="13" customFormat="1">
      <c r="A374" s="13"/>
      <c r="B374" s="233"/>
      <c r="C374" s="234"/>
      <c r="D374" s="235" t="s">
        <v>172</v>
      </c>
      <c r="E374" s="236" t="s">
        <v>32</v>
      </c>
      <c r="F374" s="237" t="s">
        <v>489</v>
      </c>
      <c r="G374" s="234"/>
      <c r="H374" s="236" t="s">
        <v>32</v>
      </c>
      <c r="I374" s="238"/>
      <c r="J374" s="234"/>
      <c r="K374" s="234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172</v>
      </c>
      <c r="AU374" s="243" t="s">
        <v>86</v>
      </c>
      <c r="AV374" s="13" t="s">
        <v>84</v>
      </c>
      <c r="AW374" s="13" t="s">
        <v>39</v>
      </c>
      <c r="AX374" s="13" t="s">
        <v>78</v>
      </c>
      <c r="AY374" s="243" t="s">
        <v>161</v>
      </c>
    </row>
    <row r="375" s="14" customFormat="1">
      <c r="A375" s="14"/>
      <c r="B375" s="244"/>
      <c r="C375" s="245"/>
      <c r="D375" s="235" t="s">
        <v>172</v>
      </c>
      <c r="E375" s="246" t="s">
        <v>32</v>
      </c>
      <c r="F375" s="247" t="s">
        <v>490</v>
      </c>
      <c r="G375" s="245"/>
      <c r="H375" s="248">
        <v>13.1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172</v>
      </c>
      <c r="AU375" s="254" t="s">
        <v>86</v>
      </c>
      <c r="AV375" s="14" t="s">
        <v>86</v>
      </c>
      <c r="AW375" s="14" t="s">
        <v>39</v>
      </c>
      <c r="AX375" s="14" t="s">
        <v>78</v>
      </c>
      <c r="AY375" s="254" t="s">
        <v>161</v>
      </c>
    </row>
    <row r="376" s="15" customFormat="1">
      <c r="A376" s="15"/>
      <c r="B376" s="255"/>
      <c r="C376" s="256"/>
      <c r="D376" s="235" t="s">
        <v>172</v>
      </c>
      <c r="E376" s="257" t="s">
        <v>32</v>
      </c>
      <c r="F376" s="258" t="s">
        <v>179</v>
      </c>
      <c r="G376" s="256"/>
      <c r="H376" s="259">
        <v>13.1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172</v>
      </c>
      <c r="AU376" s="265" t="s">
        <v>86</v>
      </c>
      <c r="AV376" s="15" t="s">
        <v>168</v>
      </c>
      <c r="AW376" s="15" t="s">
        <v>39</v>
      </c>
      <c r="AX376" s="15" t="s">
        <v>84</v>
      </c>
      <c r="AY376" s="265" t="s">
        <v>161</v>
      </c>
    </row>
    <row r="377" s="2" customFormat="1" ht="24.15" customHeight="1">
      <c r="A377" s="40"/>
      <c r="B377" s="41"/>
      <c r="C377" s="215" t="s">
        <v>491</v>
      </c>
      <c r="D377" s="215" t="s">
        <v>163</v>
      </c>
      <c r="E377" s="216" t="s">
        <v>492</v>
      </c>
      <c r="F377" s="217" t="s">
        <v>493</v>
      </c>
      <c r="G377" s="218" t="s">
        <v>232</v>
      </c>
      <c r="H377" s="219">
        <v>27.468</v>
      </c>
      <c r="I377" s="220"/>
      <c r="J377" s="221">
        <f>ROUND(I377*H377,2)</f>
        <v>0</v>
      </c>
      <c r="K377" s="217" t="s">
        <v>167</v>
      </c>
      <c r="L377" s="46"/>
      <c r="M377" s="222" t="s">
        <v>32</v>
      </c>
      <c r="N377" s="223" t="s">
        <v>49</v>
      </c>
      <c r="O377" s="86"/>
      <c r="P377" s="224">
        <f>O377*H377</f>
        <v>0</v>
      </c>
      <c r="Q377" s="224">
        <v>0.00116</v>
      </c>
      <c r="R377" s="224">
        <f>Q377*H377</f>
        <v>0.031862880000000003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168</v>
      </c>
      <c r="AT377" s="226" t="s">
        <v>163</v>
      </c>
      <c r="AU377" s="226" t="s">
        <v>86</v>
      </c>
      <c r="AY377" s="18" t="s">
        <v>161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8" t="s">
        <v>84</v>
      </c>
      <c r="BK377" s="227">
        <f>ROUND(I377*H377,2)</f>
        <v>0</v>
      </c>
      <c r="BL377" s="18" t="s">
        <v>168</v>
      </c>
      <c r="BM377" s="226" t="s">
        <v>494</v>
      </c>
    </row>
    <row r="378" s="2" customFormat="1">
      <c r="A378" s="40"/>
      <c r="B378" s="41"/>
      <c r="C378" s="42"/>
      <c r="D378" s="228" t="s">
        <v>170</v>
      </c>
      <c r="E378" s="42"/>
      <c r="F378" s="229" t="s">
        <v>495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8" t="s">
        <v>170</v>
      </c>
      <c r="AU378" s="18" t="s">
        <v>86</v>
      </c>
    </row>
    <row r="379" s="13" customFormat="1">
      <c r="A379" s="13"/>
      <c r="B379" s="233"/>
      <c r="C379" s="234"/>
      <c r="D379" s="235" t="s">
        <v>172</v>
      </c>
      <c r="E379" s="236" t="s">
        <v>32</v>
      </c>
      <c r="F379" s="237" t="s">
        <v>184</v>
      </c>
      <c r="G379" s="234"/>
      <c r="H379" s="236" t="s">
        <v>32</v>
      </c>
      <c r="I379" s="238"/>
      <c r="J379" s="234"/>
      <c r="K379" s="234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172</v>
      </c>
      <c r="AU379" s="243" t="s">
        <v>86</v>
      </c>
      <c r="AV379" s="13" t="s">
        <v>84</v>
      </c>
      <c r="AW379" s="13" t="s">
        <v>39</v>
      </c>
      <c r="AX379" s="13" t="s">
        <v>78</v>
      </c>
      <c r="AY379" s="243" t="s">
        <v>161</v>
      </c>
    </row>
    <row r="380" s="14" customFormat="1">
      <c r="A380" s="14"/>
      <c r="B380" s="244"/>
      <c r="C380" s="245"/>
      <c r="D380" s="235" t="s">
        <v>172</v>
      </c>
      <c r="E380" s="246" t="s">
        <v>32</v>
      </c>
      <c r="F380" s="247" t="s">
        <v>369</v>
      </c>
      <c r="G380" s="245"/>
      <c r="H380" s="248">
        <v>3.8610000000000002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172</v>
      </c>
      <c r="AU380" s="254" t="s">
        <v>86</v>
      </c>
      <c r="AV380" s="14" t="s">
        <v>86</v>
      </c>
      <c r="AW380" s="14" t="s">
        <v>39</v>
      </c>
      <c r="AX380" s="14" t="s">
        <v>78</v>
      </c>
      <c r="AY380" s="254" t="s">
        <v>161</v>
      </c>
    </row>
    <row r="381" s="14" customFormat="1">
      <c r="A381" s="14"/>
      <c r="B381" s="244"/>
      <c r="C381" s="245"/>
      <c r="D381" s="235" t="s">
        <v>172</v>
      </c>
      <c r="E381" s="246" t="s">
        <v>32</v>
      </c>
      <c r="F381" s="247" t="s">
        <v>370</v>
      </c>
      <c r="G381" s="245"/>
      <c r="H381" s="248">
        <v>8.0589999999999993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172</v>
      </c>
      <c r="AU381" s="254" t="s">
        <v>86</v>
      </c>
      <c r="AV381" s="14" t="s">
        <v>86</v>
      </c>
      <c r="AW381" s="14" t="s">
        <v>39</v>
      </c>
      <c r="AX381" s="14" t="s">
        <v>78</v>
      </c>
      <c r="AY381" s="254" t="s">
        <v>161</v>
      </c>
    </row>
    <row r="382" s="13" customFormat="1">
      <c r="A382" s="13"/>
      <c r="B382" s="233"/>
      <c r="C382" s="234"/>
      <c r="D382" s="235" t="s">
        <v>172</v>
      </c>
      <c r="E382" s="236" t="s">
        <v>32</v>
      </c>
      <c r="F382" s="237" t="s">
        <v>184</v>
      </c>
      <c r="G382" s="234"/>
      <c r="H382" s="236" t="s">
        <v>32</v>
      </c>
      <c r="I382" s="238"/>
      <c r="J382" s="234"/>
      <c r="K382" s="234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172</v>
      </c>
      <c r="AU382" s="243" t="s">
        <v>86</v>
      </c>
      <c r="AV382" s="13" t="s">
        <v>84</v>
      </c>
      <c r="AW382" s="13" t="s">
        <v>39</v>
      </c>
      <c r="AX382" s="13" t="s">
        <v>78</v>
      </c>
      <c r="AY382" s="243" t="s">
        <v>161</v>
      </c>
    </row>
    <row r="383" s="14" customFormat="1">
      <c r="A383" s="14"/>
      <c r="B383" s="244"/>
      <c r="C383" s="245"/>
      <c r="D383" s="235" t="s">
        <v>172</v>
      </c>
      <c r="E383" s="246" t="s">
        <v>32</v>
      </c>
      <c r="F383" s="247" t="s">
        <v>408</v>
      </c>
      <c r="G383" s="245"/>
      <c r="H383" s="248">
        <v>8.5640000000000001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172</v>
      </c>
      <c r="AU383" s="254" t="s">
        <v>86</v>
      </c>
      <c r="AV383" s="14" t="s">
        <v>86</v>
      </c>
      <c r="AW383" s="14" t="s">
        <v>39</v>
      </c>
      <c r="AX383" s="14" t="s">
        <v>78</v>
      </c>
      <c r="AY383" s="254" t="s">
        <v>161</v>
      </c>
    </row>
    <row r="384" s="14" customFormat="1">
      <c r="A384" s="14"/>
      <c r="B384" s="244"/>
      <c r="C384" s="245"/>
      <c r="D384" s="235" t="s">
        <v>172</v>
      </c>
      <c r="E384" s="246" t="s">
        <v>32</v>
      </c>
      <c r="F384" s="247" t="s">
        <v>409</v>
      </c>
      <c r="G384" s="245"/>
      <c r="H384" s="248">
        <v>6.984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172</v>
      </c>
      <c r="AU384" s="254" t="s">
        <v>86</v>
      </c>
      <c r="AV384" s="14" t="s">
        <v>86</v>
      </c>
      <c r="AW384" s="14" t="s">
        <v>39</v>
      </c>
      <c r="AX384" s="14" t="s">
        <v>78</v>
      </c>
      <c r="AY384" s="254" t="s">
        <v>161</v>
      </c>
    </row>
    <row r="385" s="15" customFormat="1">
      <c r="A385" s="15"/>
      <c r="B385" s="255"/>
      <c r="C385" s="256"/>
      <c r="D385" s="235" t="s">
        <v>172</v>
      </c>
      <c r="E385" s="257" t="s">
        <v>32</v>
      </c>
      <c r="F385" s="258" t="s">
        <v>179</v>
      </c>
      <c r="G385" s="256"/>
      <c r="H385" s="259">
        <v>27.468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5" t="s">
        <v>172</v>
      </c>
      <c r="AU385" s="265" t="s">
        <v>86</v>
      </c>
      <c r="AV385" s="15" t="s">
        <v>168</v>
      </c>
      <c r="AW385" s="15" t="s">
        <v>39</v>
      </c>
      <c r="AX385" s="15" t="s">
        <v>84</v>
      </c>
      <c r="AY385" s="265" t="s">
        <v>161</v>
      </c>
    </row>
    <row r="386" s="2" customFormat="1" ht="33" customHeight="1">
      <c r="A386" s="40"/>
      <c r="B386" s="41"/>
      <c r="C386" s="215" t="s">
        <v>449</v>
      </c>
      <c r="D386" s="215" t="s">
        <v>163</v>
      </c>
      <c r="E386" s="216" t="s">
        <v>496</v>
      </c>
      <c r="F386" s="217" t="s">
        <v>497</v>
      </c>
      <c r="G386" s="218" t="s">
        <v>265</v>
      </c>
      <c r="H386" s="219">
        <v>1</v>
      </c>
      <c r="I386" s="220"/>
      <c r="J386" s="221">
        <f>ROUND(I386*H386,2)</f>
        <v>0</v>
      </c>
      <c r="K386" s="217" t="s">
        <v>32</v>
      </c>
      <c r="L386" s="46"/>
      <c r="M386" s="222" t="s">
        <v>32</v>
      </c>
      <c r="N386" s="223" t="s">
        <v>49</v>
      </c>
      <c r="O386" s="86"/>
      <c r="P386" s="224">
        <f>O386*H386</f>
        <v>0</v>
      </c>
      <c r="Q386" s="224">
        <v>0.00048000000000000001</v>
      </c>
      <c r="R386" s="224">
        <f>Q386*H386</f>
        <v>0.00048000000000000001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168</v>
      </c>
      <c r="AT386" s="226" t="s">
        <v>163</v>
      </c>
      <c r="AU386" s="226" t="s">
        <v>86</v>
      </c>
      <c r="AY386" s="18" t="s">
        <v>161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8" t="s">
        <v>84</v>
      </c>
      <c r="BK386" s="227">
        <f>ROUND(I386*H386,2)</f>
        <v>0</v>
      </c>
      <c r="BL386" s="18" t="s">
        <v>168</v>
      </c>
      <c r="BM386" s="226" t="s">
        <v>498</v>
      </c>
    </row>
    <row r="387" s="13" customFormat="1">
      <c r="A387" s="13"/>
      <c r="B387" s="233"/>
      <c r="C387" s="234"/>
      <c r="D387" s="235" t="s">
        <v>172</v>
      </c>
      <c r="E387" s="236" t="s">
        <v>32</v>
      </c>
      <c r="F387" s="237" t="s">
        <v>499</v>
      </c>
      <c r="G387" s="234"/>
      <c r="H387" s="236" t="s">
        <v>32</v>
      </c>
      <c r="I387" s="238"/>
      <c r="J387" s="234"/>
      <c r="K387" s="234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172</v>
      </c>
      <c r="AU387" s="243" t="s">
        <v>86</v>
      </c>
      <c r="AV387" s="13" t="s">
        <v>84</v>
      </c>
      <c r="AW387" s="13" t="s">
        <v>39</v>
      </c>
      <c r="AX387" s="13" t="s">
        <v>78</v>
      </c>
      <c r="AY387" s="243" t="s">
        <v>161</v>
      </c>
    </row>
    <row r="388" s="14" customFormat="1">
      <c r="A388" s="14"/>
      <c r="B388" s="244"/>
      <c r="C388" s="245"/>
      <c r="D388" s="235" t="s">
        <v>172</v>
      </c>
      <c r="E388" s="246" t="s">
        <v>32</v>
      </c>
      <c r="F388" s="247" t="s">
        <v>500</v>
      </c>
      <c r="G388" s="245"/>
      <c r="H388" s="248">
        <v>0.5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172</v>
      </c>
      <c r="AU388" s="254" t="s">
        <v>86</v>
      </c>
      <c r="AV388" s="14" t="s">
        <v>86</v>
      </c>
      <c r="AW388" s="14" t="s">
        <v>39</v>
      </c>
      <c r="AX388" s="14" t="s">
        <v>78</v>
      </c>
      <c r="AY388" s="254" t="s">
        <v>161</v>
      </c>
    </row>
    <row r="389" s="13" customFormat="1">
      <c r="A389" s="13"/>
      <c r="B389" s="233"/>
      <c r="C389" s="234"/>
      <c r="D389" s="235" t="s">
        <v>172</v>
      </c>
      <c r="E389" s="236" t="s">
        <v>32</v>
      </c>
      <c r="F389" s="237" t="s">
        <v>501</v>
      </c>
      <c r="G389" s="234"/>
      <c r="H389" s="236" t="s">
        <v>32</v>
      </c>
      <c r="I389" s="238"/>
      <c r="J389" s="234"/>
      <c r="K389" s="234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172</v>
      </c>
      <c r="AU389" s="243" t="s">
        <v>86</v>
      </c>
      <c r="AV389" s="13" t="s">
        <v>84</v>
      </c>
      <c r="AW389" s="13" t="s">
        <v>39</v>
      </c>
      <c r="AX389" s="13" t="s">
        <v>78</v>
      </c>
      <c r="AY389" s="243" t="s">
        <v>161</v>
      </c>
    </row>
    <row r="390" s="14" customFormat="1">
      <c r="A390" s="14"/>
      <c r="B390" s="244"/>
      <c r="C390" s="245"/>
      <c r="D390" s="235" t="s">
        <v>172</v>
      </c>
      <c r="E390" s="246" t="s">
        <v>32</v>
      </c>
      <c r="F390" s="247" t="s">
        <v>500</v>
      </c>
      <c r="G390" s="245"/>
      <c r="H390" s="248">
        <v>0.5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172</v>
      </c>
      <c r="AU390" s="254" t="s">
        <v>86</v>
      </c>
      <c r="AV390" s="14" t="s">
        <v>86</v>
      </c>
      <c r="AW390" s="14" t="s">
        <v>39</v>
      </c>
      <c r="AX390" s="14" t="s">
        <v>78</v>
      </c>
      <c r="AY390" s="254" t="s">
        <v>161</v>
      </c>
    </row>
    <row r="391" s="15" customFormat="1">
      <c r="A391" s="15"/>
      <c r="B391" s="255"/>
      <c r="C391" s="256"/>
      <c r="D391" s="235" t="s">
        <v>172</v>
      </c>
      <c r="E391" s="257" t="s">
        <v>32</v>
      </c>
      <c r="F391" s="258" t="s">
        <v>179</v>
      </c>
      <c r="G391" s="256"/>
      <c r="H391" s="259">
        <v>1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5" t="s">
        <v>172</v>
      </c>
      <c r="AU391" s="265" t="s">
        <v>86</v>
      </c>
      <c r="AV391" s="15" t="s">
        <v>168</v>
      </c>
      <c r="AW391" s="15" t="s">
        <v>39</v>
      </c>
      <c r="AX391" s="15" t="s">
        <v>84</v>
      </c>
      <c r="AY391" s="265" t="s">
        <v>161</v>
      </c>
    </row>
    <row r="392" s="2" customFormat="1" ht="24.15" customHeight="1">
      <c r="A392" s="40"/>
      <c r="B392" s="41"/>
      <c r="C392" s="215" t="s">
        <v>502</v>
      </c>
      <c r="D392" s="215" t="s">
        <v>163</v>
      </c>
      <c r="E392" s="216" t="s">
        <v>503</v>
      </c>
      <c r="F392" s="217" t="s">
        <v>504</v>
      </c>
      <c r="G392" s="218" t="s">
        <v>265</v>
      </c>
      <c r="H392" s="219">
        <v>1</v>
      </c>
      <c r="I392" s="220"/>
      <c r="J392" s="221">
        <f>ROUND(I392*H392,2)</f>
        <v>0</v>
      </c>
      <c r="K392" s="217" t="s">
        <v>32</v>
      </c>
      <c r="L392" s="46"/>
      <c r="M392" s="222" t="s">
        <v>32</v>
      </c>
      <c r="N392" s="223" t="s">
        <v>49</v>
      </c>
      <c r="O392" s="86"/>
      <c r="P392" s="224">
        <f>O392*H392</f>
        <v>0</v>
      </c>
      <c r="Q392" s="224">
        <v>0.00048000000000000001</v>
      </c>
      <c r="R392" s="224">
        <f>Q392*H392</f>
        <v>0.00048000000000000001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168</v>
      </c>
      <c r="AT392" s="226" t="s">
        <v>163</v>
      </c>
      <c r="AU392" s="226" t="s">
        <v>86</v>
      </c>
      <c r="AY392" s="18" t="s">
        <v>161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8" t="s">
        <v>84</v>
      </c>
      <c r="BK392" s="227">
        <f>ROUND(I392*H392,2)</f>
        <v>0</v>
      </c>
      <c r="BL392" s="18" t="s">
        <v>168</v>
      </c>
      <c r="BM392" s="226" t="s">
        <v>505</v>
      </c>
    </row>
    <row r="393" s="13" customFormat="1">
      <c r="A393" s="13"/>
      <c r="B393" s="233"/>
      <c r="C393" s="234"/>
      <c r="D393" s="235" t="s">
        <v>172</v>
      </c>
      <c r="E393" s="236" t="s">
        <v>32</v>
      </c>
      <c r="F393" s="237" t="s">
        <v>506</v>
      </c>
      <c r="G393" s="234"/>
      <c r="H393" s="236" t="s">
        <v>32</v>
      </c>
      <c r="I393" s="238"/>
      <c r="J393" s="234"/>
      <c r="K393" s="234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172</v>
      </c>
      <c r="AU393" s="243" t="s">
        <v>86</v>
      </c>
      <c r="AV393" s="13" t="s">
        <v>84</v>
      </c>
      <c r="AW393" s="13" t="s">
        <v>39</v>
      </c>
      <c r="AX393" s="13" t="s">
        <v>78</v>
      </c>
      <c r="AY393" s="243" t="s">
        <v>161</v>
      </c>
    </row>
    <row r="394" s="14" customFormat="1">
      <c r="A394" s="14"/>
      <c r="B394" s="244"/>
      <c r="C394" s="245"/>
      <c r="D394" s="235" t="s">
        <v>172</v>
      </c>
      <c r="E394" s="246" t="s">
        <v>32</v>
      </c>
      <c r="F394" s="247" t="s">
        <v>84</v>
      </c>
      <c r="G394" s="245"/>
      <c r="H394" s="248">
        <v>1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172</v>
      </c>
      <c r="AU394" s="254" t="s">
        <v>86</v>
      </c>
      <c r="AV394" s="14" t="s">
        <v>86</v>
      </c>
      <c r="AW394" s="14" t="s">
        <v>39</v>
      </c>
      <c r="AX394" s="14" t="s">
        <v>84</v>
      </c>
      <c r="AY394" s="254" t="s">
        <v>161</v>
      </c>
    </row>
    <row r="395" s="2" customFormat="1" ht="24.15" customHeight="1">
      <c r="A395" s="40"/>
      <c r="B395" s="41"/>
      <c r="C395" s="215" t="s">
        <v>507</v>
      </c>
      <c r="D395" s="215" t="s">
        <v>163</v>
      </c>
      <c r="E395" s="216" t="s">
        <v>508</v>
      </c>
      <c r="F395" s="217" t="s">
        <v>509</v>
      </c>
      <c r="G395" s="218" t="s">
        <v>510</v>
      </c>
      <c r="H395" s="219">
        <v>1</v>
      </c>
      <c r="I395" s="220"/>
      <c r="J395" s="221">
        <f>ROUND(I395*H395,2)</f>
        <v>0</v>
      </c>
      <c r="K395" s="217" t="s">
        <v>32</v>
      </c>
      <c r="L395" s="46"/>
      <c r="M395" s="222" t="s">
        <v>32</v>
      </c>
      <c r="N395" s="223" t="s">
        <v>49</v>
      </c>
      <c r="O395" s="86"/>
      <c r="P395" s="224">
        <f>O395*H395</f>
        <v>0</v>
      </c>
      <c r="Q395" s="224">
        <v>0.00048000000000000001</v>
      </c>
      <c r="R395" s="224">
        <f>Q395*H395</f>
        <v>0.00048000000000000001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168</v>
      </c>
      <c r="AT395" s="226" t="s">
        <v>163</v>
      </c>
      <c r="AU395" s="226" t="s">
        <v>86</v>
      </c>
      <c r="AY395" s="18" t="s">
        <v>161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8" t="s">
        <v>84</v>
      </c>
      <c r="BK395" s="227">
        <f>ROUND(I395*H395,2)</f>
        <v>0</v>
      </c>
      <c r="BL395" s="18" t="s">
        <v>168</v>
      </c>
      <c r="BM395" s="226" t="s">
        <v>511</v>
      </c>
    </row>
    <row r="396" s="13" customFormat="1">
      <c r="A396" s="13"/>
      <c r="B396" s="233"/>
      <c r="C396" s="234"/>
      <c r="D396" s="235" t="s">
        <v>172</v>
      </c>
      <c r="E396" s="236" t="s">
        <v>32</v>
      </c>
      <c r="F396" s="237" t="s">
        <v>512</v>
      </c>
      <c r="G396" s="234"/>
      <c r="H396" s="236" t="s">
        <v>32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172</v>
      </c>
      <c r="AU396" s="243" t="s">
        <v>86</v>
      </c>
      <c r="AV396" s="13" t="s">
        <v>84</v>
      </c>
      <c r="AW396" s="13" t="s">
        <v>39</v>
      </c>
      <c r="AX396" s="13" t="s">
        <v>78</v>
      </c>
      <c r="AY396" s="243" t="s">
        <v>161</v>
      </c>
    </row>
    <row r="397" s="14" customFormat="1">
      <c r="A397" s="14"/>
      <c r="B397" s="244"/>
      <c r="C397" s="245"/>
      <c r="D397" s="235" t="s">
        <v>172</v>
      </c>
      <c r="E397" s="246" t="s">
        <v>32</v>
      </c>
      <c r="F397" s="247" t="s">
        <v>84</v>
      </c>
      <c r="G397" s="245"/>
      <c r="H397" s="248">
        <v>1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172</v>
      </c>
      <c r="AU397" s="254" t="s">
        <v>86</v>
      </c>
      <c r="AV397" s="14" t="s">
        <v>86</v>
      </c>
      <c r="AW397" s="14" t="s">
        <v>39</v>
      </c>
      <c r="AX397" s="14" t="s">
        <v>84</v>
      </c>
      <c r="AY397" s="254" t="s">
        <v>161</v>
      </c>
    </row>
    <row r="398" s="2" customFormat="1" ht="16.5" customHeight="1">
      <c r="A398" s="40"/>
      <c r="B398" s="41"/>
      <c r="C398" s="215" t="s">
        <v>513</v>
      </c>
      <c r="D398" s="215" t="s">
        <v>163</v>
      </c>
      <c r="E398" s="216" t="s">
        <v>514</v>
      </c>
      <c r="F398" s="217" t="s">
        <v>515</v>
      </c>
      <c r="G398" s="218" t="s">
        <v>516</v>
      </c>
      <c r="H398" s="219">
        <v>10</v>
      </c>
      <c r="I398" s="220"/>
      <c r="J398" s="221">
        <f>ROUND(I398*H398,2)</f>
        <v>0</v>
      </c>
      <c r="K398" s="217" t="s">
        <v>32</v>
      </c>
      <c r="L398" s="46"/>
      <c r="M398" s="222" t="s">
        <v>32</v>
      </c>
      <c r="N398" s="223" t="s">
        <v>49</v>
      </c>
      <c r="O398" s="86"/>
      <c r="P398" s="224">
        <f>O398*H398</f>
        <v>0</v>
      </c>
      <c r="Q398" s="224">
        <v>0.017149999999999999</v>
      </c>
      <c r="R398" s="224">
        <f>Q398*H398</f>
        <v>0.17149999999999999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168</v>
      </c>
      <c r="AT398" s="226" t="s">
        <v>163</v>
      </c>
      <c r="AU398" s="226" t="s">
        <v>86</v>
      </c>
      <c r="AY398" s="18" t="s">
        <v>161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8" t="s">
        <v>84</v>
      </c>
      <c r="BK398" s="227">
        <f>ROUND(I398*H398,2)</f>
        <v>0</v>
      </c>
      <c r="BL398" s="18" t="s">
        <v>168</v>
      </c>
      <c r="BM398" s="226" t="s">
        <v>517</v>
      </c>
    </row>
    <row r="399" s="13" customFormat="1">
      <c r="A399" s="13"/>
      <c r="B399" s="233"/>
      <c r="C399" s="234"/>
      <c r="D399" s="235" t="s">
        <v>172</v>
      </c>
      <c r="E399" s="236" t="s">
        <v>32</v>
      </c>
      <c r="F399" s="237" t="s">
        <v>518</v>
      </c>
      <c r="G399" s="234"/>
      <c r="H399" s="236" t="s">
        <v>32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172</v>
      </c>
      <c r="AU399" s="243" t="s">
        <v>86</v>
      </c>
      <c r="AV399" s="13" t="s">
        <v>84</v>
      </c>
      <c r="AW399" s="13" t="s">
        <v>39</v>
      </c>
      <c r="AX399" s="13" t="s">
        <v>78</v>
      </c>
      <c r="AY399" s="243" t="s">
        <v>161</v>
      </c>
    </row>
    <row r="400" s="14" customFormat="1">
      <c r="A400" s="14"/>
      <c r="B400" s="244"/>
      <c r="C400" s="245"/>
      <c r="D400" s="235" t="s">
        <v>172</v>
      </c>
      <c r="E400" s="246" t="s">
        <v>32</v>
      </c>
      <c r="F400" s="247" t="s">
        <v>236</v>
      </c>
      <c r="G400" s="245"/>
      <c r="H400" s="248">
        <v>10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172</v>
      </c>
      <c r="AU400" s="254" t="s">
        <v>86</v>
      </c>
      <c r="AV400" s="14" t="s">
        <v>86</v>
      </c>
      <c r="AW400" s="14" t="s">
        <v>39</v>
      </c>
      <c r="AX400" s="14" t="s">
        <v>84</v>
      </c>
      <c r="AY400" s="254" t="s">
        <v>161</v>
      </c>
    </row>
    <row r="401" s="12" customFormat="1" ht="22.8" customHeight="1">
      <c r="A401" s="12"/>
      <c r="B401" s="199"/>
      <c r="C401" s="200"/>
      <c r="D401" s="201" t="s">
        <v>77</v>
      </c>
      <c r="E401" s="213" t="s">
        <v>519</v>
      </c>
      <c r="F401" s="213" t="s">
        <v>520</v>
      </c>
      <c r="G401" s="200"/>
      <c r="H401" s="200"/>
      <c r="I401" s="203"/>
      <c r="J401" s="214">
        <f>BK401</f>
        <v>0</v>
      </c>
      <c r="K401" s="200"/>
      <c r="L401" s="205"/>
      <c r="M401" s="206"/>
      <c r="N401" s="207"/>
      <c r="O401" s="207"/>
      <c r="P401" s="208">
        <f>SUM(P402:P410)</f>
        <v>0</v>
      </c>
      <c r="Q401" s="207"/>
      <c r="R401" s="208">
        <f>SUM(R402:R410)</f>
        <v>0.0028690499999999997</v>
      </c>
      <c r="S401" s="207"/>
      <c r="T401" s="209">
        <f>SUM(T402:T410)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0" t="s">
        <v>84</v>
      </c>
      <c r="AT401" s="211" t="s">
        <v>77</v>
      </c>
      <c r="AU401" s="211" t="s">
        <v>84</v>
      </c>
      <c r="AY401" s="210" t="s">
        <v>161</v>
      </c>
      <c r="BK401" s="212">
        <f>SUM(BK402:BK410)</f>
        <v>0</v>
      </c>
    </row>
    <row r="402" s="2" customFormat="1" ht="37.8" customHeight="1">
      <c r="A402" s="40"/>
      <c r="B402" s="41"/>
      <c r="C402" s="215" t="s">
        <v>521</v>
      </c>
      <c r="D402" s="215" t="s">
        <v>163</v>
      </c>
      <c r="E402" s="216" t="s">
        <v>522</v>
      </c>
      <c r="F402" s="217" t="s">
        <v>523</v>
      </c>
      <c r="G402" s="218" t="s">
        <v>232</v>
      </c>
      <c r="H402" s="219">
        <v>3</v>
      </c>
      <c r="I402" s="220"/>
      <c r="J402" s="221">
        <f>ROUND(I402*H402,2)</f>
        <v>0</v>
      </c>
      <c r="K402" s="217" t="s">
        <v>167</v>
      </c>
      <c r="L402" s="46"/>
      <c r="M402" s="222" t="s">
        <v>32</v>
      </c>
      <c r="N402" s="223" t="s">
        <v>49</v>
      </c>
      <c r="O402" s="86"/>
      <c r="P402" s="224">
        <f>O402*H402</f>
        <v>0</v>
      </c>
      <c r="Q402" s="224">
        <v>0.00012999999999999999</v>
      </c>
      <c r="R402" s="224">
        <f>Q402*H402</f>
        <v>0.00038999999999999994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168</v>
      </c>
      <c r="AT402" s="226" t="s">
        <v>163</v>
      </c>
      <c r="AU402" s="226" t="s">
        <v>86</v>
      </c>
      <c r="AY402" s="18" t="s">
        <v>161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8" t="s">
        <v>84</v>
      </c>
      <c r="BK402" s="227">
        <f>ROUND(I402*H402,2)</f>
        <v>0</v>
      </c>
      <c r="BL402" s="18" t="s">
        <v>168</v>
      </c>
      <c r="BM402" s="226" t="s">
        <v>524</v>
      </c>
    </row>
    <row r="403" s="2" customFormat="1">
      <c r="A403" s="40"/>
      <c r="B403" s="41"/>
      <c r="C403" s="42"/>
      <c r="D403" s="228" t="s">
        <v>170</v>
      </c>
      <c r="E403" s="42"/>
      <c r="F403" s="229" t="s">
        <v>525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8" t="s">
        <v>170</v>
      </c>
      <c r="AU403" s="18" t="s">
        <v>86</v>
      </c>
    </row>
    <row r="404" s="13" customFormat="1">
      <c r="A404" s="13"/>
      <c r="B404" s="233"/>
      <c r="C404" s="234"/>
      <c r="D404" s="235" t="s">
        <v>172</v>
      </c>
      <c r="E404" s="236" t="s">
        <v>32</v>
      </c>
      <c r="F404" s="237" t="s">
        <v>526</v>
      </c>
      <c r="G404" s="234"/>
      <c r="H404" s="236" t="s">
        <v>32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172</v>
      </c>
      <c r="AU404" s="243" t="s">
        <v>86</v>
      </c>
      <c r="AV404" s="13" t="s">
        <v>84</v>
      </c>
      <c r="AW404" s="13" t="s">
        <v>39</v>
      </c>
      <c r="AX404" s="13" t="s">
        <v>78</v>
      </c>
      <c r="AY404" s="243" t="s">
        <v>161</v>
      </c>
    </row>
    <row r="405" s="14" customFormat="1">
      <c r="A405" s="14"/>
      <c r="B405" s="244"/>
      <c r="C405" s="245"/>
      <c r="D405" s="235" t="s">
        <v>172</v>
      </c>
      <c r="E405" s="246" t="s">
        <v>32</v>
      </c>
      <c r="F405" s="247" t="s">
        <v>527</v>
      </c>
      <c r="G405" s="245"/>
      <c r="H405" s="248">
        <v>3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172</v>
      </c>
      <c r="AU405" s="254" t="s">
        <v>86</v>
      </c>
      <c r="AV405" s="14" t="s">
        <v>86</v>
      </c>
      <c r="AW405" s="14" t="s">
        <v>39</v>
      </c>
      <c r="AX405" s="14" t="s">
        <v>78</v>
      </c>
      <c r="AY405" s="254" t="s">
        <v>161</v>
      </c>
    </row>
    <row r="406" s="15" customFormat="1">
      <c r="A406" s="15"/>
      <c r="B406" s="255"/>
      <c r="C406" s="256"/>
      <c r="D406" s="235" t="s">
        <v>172</v>
      </c>
      <c r="E406" s="257" t="s">
        <v>32</v>
      </c>
      <c r="F406" s="258" t="s">
        <v>179</v>
      </c>
      <c r="G406" s="256"/>
      <c r="H406" s="259">
        <v>3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5" t="s">
        <v>172</v>
      </c>
      <c r="AU406" s="265" t="s">
        <v>86</v>
      </c>
      <c r="AV406" s="15" t="s">
        <v>168</v>
      </c>
      <c r="AW406" s="15" t="s">
        <v>39</v>
      </c>
      <c r="AX406" s="15" t="s">
        <v>84</v>
      </c>
      <c r="AY406" s="265" t="s">
        <v>161</v>
      </c>
    </row>
    <row r="407" s="2" customFormat="1" ht="37.8" customHeight="1">
      <c r="A407" s="40"/>
      <c r="B407" s="41"/>
      <c r="C407" s="215" t="s">
        <v>528</v>
      </c>
      <c r="D407" s="215" t="s">
        <v>163</v>
      </c>
      <c r="E407" s="216" t="s">
        <v>529</v>
      </c>
      <c r="F407" s="217" t="s">
        <v>530</v>
      </c>
      <c r="G407" s="218" t="s">
        <v>232</v>
      </c>
      <c r="H407" s="219">
        <v>11.805</v>
      </c>
      <c r="I407" s="220"/>
      <c r="J407" s="221">
        <f>ROUND(I407*H407,2)</f>
        <v>0</v>
      </c>
      <c r="K407" s="217" t="s">
        <v>167</v>
      </c>
      <c r="L407" s="46"/>
      <c r="M407" s="222" t="s">
        <v>32</v>
      </c>
      <c r="N407" s="223" t="s">
        <v>49</v>
      </c>
      <c r="O407" s="86"/>
      <c r="P407" s="224">
        <f>O407*H407</f>
        <v>0</v>
      </c>
      <c r="Q407" s="224">
        <v>0.00021000000000000001</v>
      </c>
      <c r="R407" s="224">
        <f>Q407*H407</f>
        <v>0.00247905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168</v>
      </c>
      <c r="AT407" s="226" t="s">
        <v>163</v>
      </c>
      <c r="AU407" s="226" t="s">
        <v>86</v>
      </c>
      <c r="AY407" s="18" t="s">
        <v>161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8" t="s">
        <v>84</v>
      </c>
      <c r="BK407" s="227">
        <f>ROUND(I407*H407,2)</f>
        <v>0</v>
      </c>
      <c r="BL407" s="18" t="s">
        <v>168</v>
      </c>
      <c r="BM407" s="226" t="s">
        <v>531</v>
      </c>
    </row>
    <row r="408" s="2" customFormat="1">
      <c r="A408" s="40"/>
      <c r="B408" s="41"/>
      <c r="C408" s="42"/>
      <c r="D408" s="228" t="s">
        <v>170</v>
      </c>
      <c r="E408" s="42"/>
      <c r="F408" s="229" t="s">
        <v>532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8" t="s">
        <v>170</v>
      </c>
      <c r="AU408" s="18" t="s">
        <v>86</v>
      </c>
    </row>
    <row r="409" s="13" customFormat="1">
      <c r="A409" s="13"/>
      <c r="B409" s="233"/>
      <c r="C409" s="234"/>
      <c r="D409" s="235" t="s">
        <v>172</v>
      </c>
      <c r="E409" s="236" t="s">
        <v>32</v>
      </c>
      <c r="F409" s="237" t="s">
        <v>489</v>
      </c>
      <c r="G409" s="234"/>
      <c r="H409" s="236" t="s">
        <v>32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172</v>
      </c>
      <c r="AU409" s="243" t="s">
        <v>86</v>
      </c>
      <c r="AV409" s="13" t="s">
        <v>84</v>
      </c>
      <c r="AW409" s="13" t="s">
        <v>39</v>
      </c>
      <c r="AX409" s="13" t="s">
        <v>78</v>
      </c>
      <c r="AY409" s="243" t="s">
        <v>161</v>
      </c>
    </row>
    <row r="410" s="14" customFormat="1">
      <c r="A410" s="14"/>
      <c r="B410" s="244"/>
      <c r="C410" s="245"/>
      <c r="D410" s="235" t="s">
        <v>172</v>
      </c>
      <c r="E410" s="246" t="s">
        <v>32</v>
      </c>
      <c r="F410" s="247" t="s">
        <v>533</v>
      </c>
      <c r="G410" s="245"/>
      <c r="H410" s="248">
        <v>11.805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172</v>
      </c>
      <c r="AU410" s="254" t="s">
        <v>86</v>
      </c>
      <c r="AV410" s="14" t="s">
        <v>86</v>
      </c>
      <c r="AW410" s="14" t="s">
        <v>39</v>
      </c>
      <c r="AX410" s="14" t="s">
        <v>84</v>
      </c>
      <c r="AY410" s="254" t="s">
        <v>161</v>
      </c>
    </row>
    <row r="411" s="12" customFormat="1" ht="22.8" customHeight="1">
      <c r="A411" s="12"/>
      <c r="B411" s="199"/>
      <c r="C411" s="200"/>
      <c r="D411" s="201" t="s">
        <v>77</v>
      </c>
      <c r="E411" s="213" t="s">
        <v>534</v>
      </c>
      <c r="F411" s="213" t="s">
        <v>535</v>
      </c>
      <c r="G411" s="200"/>
      <c r="H411" s="200"/>
      <c r="I411" s="203"/>
      <c r="J411" s="214">
        <f>BK411</f>
        <v>0</v>
      </c>
      <c r="K411" s="200"/>
      <c r="L411" s="205"/>
      <c r="M411" s="206"/>
      <c r="N411" s="207"/>
      <c r="O411" s="207"/>
      <c r="P411" s="208">
        <f>SUM(P412:P419)</f>
        <v>0</v>
      </c>
      <c r="Q411" s="207"/>
      <c r="R411" s="208">
        <f>SUM(R412:R419)</f>
        <v>0.0016438800000000001</v>
      </c>
      <c r="S411" s="207"/>
      <c r="T411" s="209">
        <f>SUM(T412:T419)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10" t="s">
        <v>84</v>
      </c>
      <c r="AT411" s="211" t="s">
        <v>77</v>
      </c>
      <c r="AU411" s="211" t="s">
        <v>84</v>
      </c>
      <c r="AY411" s="210" t="s">
        <v>161</v>
      </c>
      <c r="BK411" s="212">
        <f>SUM(BK412:BK419)</f>
        <v>0</v>
      </c>
    </row>
    <row r="412" s="2" customFormat="1" ht="37.8" customHeight="1">
      <c r="A412" s="40"/>
      <c r="B412" s="41"/>
      <c r="C412" s="215" t="s">
        <v>536</v>
      </c>
      <c r="D412" s="215" t="s">
        <v>163</v>
      </c>
      <c r="E412" s="216" t="s">
        <v>537</v>
      </c>
      <c r="F412" s="217" t="s">
        <v>538</v>
      </c>
      <c r="G412" s="218" t="s">
        <v>232</v>
      </c>
      <c r="H412" s="219">
        <v>41.097000000000001</v>
      </c>
      <c r="I412" s="220"/>
      <c r="J412" s="221">
        <f>ROUND(I412*H412,2)</f>
        <v>0</v>
      </c>
      <c r="K412" s="217" t="s">
        <v>167</v>
      </c>
      <c r="L412" s="46"/>
      <c r="M412" s="222" t="s">
        <v>32</v>
      </c>
      <c r="N412" s="223" t="s">
        <v>49</v>
      </c>
      <c r="O412" s="86"/>
      <c r="P412" s="224">
        <f>O412*H412</f>
        <v>0</v>
      </c>
      <c r="Q412" s="224">
        <v>4.0000000000000003E-05</v>
      </c>
      <c r="R412" s="224">
        <f>Q412*H412</f>
        <v>0.0016438800000000001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168</v>
      </c>
      <c r="AT412" s="226" t="s">
        <v>163</v>
      </c>
      <c r="AU412" s="226" t="s">
        <v>86</v>
      </c>
      <c r="AY412" s="18" t="s">
        <v>161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8" t="s">
        <v>84</v>
      </c>
      <c r="BK412" s="227">
        <f>ROUND(I412*H412,2)</f>
        <v>0</v>
      </c>
      <c r="BL412" s="18" t="s">
        <v>168</v>
      </c>
      <c r="BM412" s="226" t="s">
        <v>539</v>
      </c>
    </row>
    <row r="413" s="2" customFormat="1">
      <c r="A413" s="40"/>
      <c r="B413" s="41"/>
      <c r="C413" s="42"/>
      <c r="D413" s="228" t="s">
        <v>170</v>
      </c>
      <c r="E413" s="42"/>
      <c r="F413" s="229" t="s">
        <v>540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8" t="s">
        <v>170</v>
      </c>
      <c r="AU413" s="18" t="s">
        <v>86</v>
      </c>
    </row>
    <row r="414" s="13" customFormat="1">
      <c r="A414" s="13"/>
      <c r="B414" s="233"/>
      <c r="C414" s="234"/>
      <c r="D414" s="235" t="s">
        <v>172</v>
      </c>
      <c r="E414" s="236" t="s">
        <v>32</v>
      </c>
      <c r="F414" s="237" t="s">
        <v>541</v>
      </c>
      <c r="G414" s="234"/>
      <c r="H414" s="236" t="s">
        <v>32</v>
      </c>
      <c r="I414" s="238"/>
      <c r="J414" s="234"/>
      <c r="K414" s="234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172</v>
      </c>
      <c r="AU414" s="243" t="s">
        <v>86</v>
      </c>
      <c r="AV414" s="13" t="s">
        <v>84</v>
      </c>
      <c r="AW414" s="13" t="s">
        <v>39</v>
      </c>
      <c r="AX414" s="13" t="s">
        <v>78</v>
      </c>
      <c r="AY414" s="243" t="s">
        <v>161</v>
      </c>
    </row>
    <row r="415" s="14" customFormat="1">
      <c r="A415" s="14"/>
      <c r="B415" s="244"/>
      <c r="C415" s="245"/>
      <c r="D415" s="235" t="s">
        <v>172</v>
      </c>
      <c r="E415" s="246" t="s">
        <v>32</v>
      </c>
      <c r="F415" s="247" t="s">
        <v>542</v>
      </c>
      <c r="G415" s="245"/>
      <c r="H415" s="248">
        <v>12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172</v>
      </c>
      <c r="AU415" s="254" t="s">
        <v>86</v>
      </c>
      <c r="AV415" s="14" t="s">
        <v>86</v>
      </c>
      <c r="AW415" s="14" t="s">
        <v>39</v>
      </c>
      <c r="AX415" s="14" t="s">
        <v>78</v>
      </c>
      <c r="AY415" s="254" t="s">
        <v>161</v>
      </c>
    </row>
    <row r="416" s="13" customFormat="1">
      <c r="A416" s="13"/>
      <c r="B416" s="233"/>
      <c r="C416" s="234"/>
      <c r="D416" s="235" t="s">
        <v>172</v>
      </c>
      <c r="E416" s="236" t="s">
        <v>32</v>
      </c>
      <c r="F416" s="237" t="s">
        <v>543</v>
      </c>
      <c r="G416" s="234"/>
      <c r="H416" s="236" t="s">
        <v>32</v>
      </c>
      <c r="I416" s="238"/>
      <c r="J416" s="234"/>
      <c r="K416" s="234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172</v>
      </c>
      <c r="AU416" s="243" t="s">
        <v>86</v>
      </c>
      <c r="AV416" s="13" t="s">
        <v>84</v>
      </c>
      <c r="AW416" s="13" t="s">
        <v>39</v>
      </c>
      <c r="AX416" s="13" t="s">
        <v>78</v>
      </c>
      <c r="AY416" s="243" t="s">
        <v>161</v>
      </c>
    </row>
    <row r="417" s="14" customFormat="1">
      <c r="A417" s="14"/>
      <c r="B417" s="244"/>
      <c r="C417" s="245"/>
      <c r="D417" s="235" t="s">
        <v>172</v>
      </c>
      <c r="E417" s="246" t="s">
        <v>32</v>
      </c>
      <c r="F417" s="247" t="s">
        <v>544</v>
      </c>
      <c r="G417" s="245"/>
      <c r="H417" s="248">
        <v>16.847000000000001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172</v>
      </c>
      <c r="AU417" s="254" t="s">
        <v>86</v>
      </c>
      <c r="AV417" s="14" t="s">
        <v>86</v>
      </c>
      <c r="AW417" s="14" t="s">
        <v>39</v>
      </c>
      <c r="AX417" s="14" t="s">
        <v>78</v>
      </c>
      <c r="AY417" s="254" t="s">
        <v>161</v>
      </c>
    </row>
    <row r="418" s="14" customFormat="1">
      <c r="A418" s="14"/>
      <c r="B418" s="244"/>
      <c r="C418" s="245"/>
      <c r="D418" s="235" t="s">
        <v>172</v>
      </c>
      <c r="E418" s="246" t="s">
        <v>32</v>
      </c>
      <c r="F418" s="247" t="s">
        <v>545</v>
      </c>
      <c r="G418" s="245"/>
      <c r="H418" s="248">
        <v>12.25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172</v>
      </c>
      <c r="AU418" s="254" t="s">
        <v>86</v>
      </c>
      <c r="AV418" s="14" t="s">
        <v>86</v>
      </c>
      <c r="AW418" s="14" t="s">
        <v>39</v>
      </c>
      <c r="AX418" s="14" t="s">
        <v>78</v>
      </c>
      <c r="AY418" s="254" t="s">
        <v>161</v>
      </c>
    </row>
    <row r="419" s="15" customFormat="1">
      <c r="A419" s="15"/>
      <c r="B419" s="255"/>
      <c r="C419" s="256"/>
      <c r="D419" s="235" t="s">
        <v>172</v>
      </c>
      <c r="E419" s="257" t="s">
        <v>32</v>
      </c>
      <c r="F419" s="258" t="s">
        <v>179</v>
      </c>
      <c r="G419" s="256"/>
      <c r="H419" s="259">
        <v>41.097000000000001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5" t="s">
        <v>172</v>
      </c>
      <c r="AU419" s="265" t="s">
        <v>86</v>
      </c>
      <c r="AV419" s="15" t="s">
        <v>168</v>
      </c>
      <c r="AW419" s="15" t="s">
        <v>39</v>
      </c>
      <c r="AX419" s="15" t="s">
        <v>84</v>
      </c>
      <c r="AY419" s="265" t="s">
        <v>161</v>
      </c>
    </row>
    <row r="420" s="12" customFormat="1" ht="22.8" customHeight="1">
      <c r="A420" s="12"/>
      <c r="B420" s="199"/>
      <c r="C420" s="200"/>
      <c r="D420" s="201" t="s">
        <v>77</v>
      </c>
      <c r="E420" s="213" t="s">
        <v>546</v>
      </c>
      <c r="F420" s="213" t="s">
        <v>547</v>
      </c>
      <c r="G420" s="200"/>
      <c r="H420" s="200"/>
      <c r="I420" s="203"/>
      <c r="J420" s="214">
        <f>BK420</f>
        <v>0</v>
      </c>
      <c r="K420" s="200"/>
      <c r="L420" s="205"/>
      <c r="M420" s="206"/>
      <c r="N420" s="207"/>
      <c r="O420" s="207"/>
      <c r="P420" s="208">
        <f>SUM(P421:P430)</f>
        <v>0</v>
      </c>
      <c r="Q420" s="207"/>
      <c r="R420" s="208">
        <f>SUM(R421:R430)</f>
        <v>0.00016000000000000001</v>
      </c>
      <c r="S420" s="207"/>
      <c r="T420" s="209">
        <f>SUM(T421:T430)</f>
        <v>0.22750000000000004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10" t="s">
        <v>84</v>
      </c>
      <c r="AT420" s="211" t="s">
        <v>77</v>
      </c>
      <c r="AU420" s="211" t="s">
        <v>84</v>
      </c>
      <c r="AY420" s="210" t="s">
        <v>161</v>
      </c>
      <c r="BK420" s="212">
        <f>SUM(BK421:BK430)</f>
        <v>0</v>
      </c>
    </row>
    <row r="421" s="2" customFormat="1" ht="44.25" customHeight="1">
      <c r="A421" s="40"/>
      <c r="B421" s="41"/>
      <c r="C421" s="215" t="s">
        <v>438</v>
      </c>
      <c r="D421" s="215" t="s">
        <v>163</v>
      </c>
      <c r="E421" s="216" t="s">
        <v>548</v>
      </c>
      <c r="F421" s="217" t="s">
        <v>549</v>
      </c>
      <c r="G421" s="218" t="s">
        <v>232</v>
      </c>
      <c r="H421" s="219">
        <v>6.5</v>
      </c>
      <c r="I421" s="220"/>
      <c r="J421" s="221">
        <f>ROUND(I421*H421,2)</f>
        <v>0</v>
      </c>
      <c r="K421" s="217" t="s">
        <v>167</v>
      </c>
      <c r="L421" s="46"/>
      <c r="M421" s="222" t="s">
        <v>32</v>
      </c>
      <c r="N421" s="223" t="s">
        <v>49</v>
      </c>
      <c r="O421" s="86"/>
      <c r="P421" s="224">
        <f>O421*H421</f>
        <v>0</v>
      </c>
      <c r="Q421" s="224">
        <v>0</v>
      </c>
      <c r="R421" s="224">
        <f>Q421*H421</f>
        <v>0</v>
      </c>
      <c r="S421" s="224">
        <v>0.035000000000000003</v>
      </c>
      <c r="T421" s="225">
        <f>S421*H421</f>
        <v>0.22750000000000004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168</v>
      </c>
      <c r="AT421" s="226" t="s">
        <v>163</v>
      </c>
      <c r="AU421" s="226" t="s">
        <v>86</v>
      </c>
      <c r="AY421" s="18" t="s">
        <v>161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8" t="s">
        <v>84</v>
      </c>
      <c r="BK421" s="227">
        <f>ROUND(I421*H421,2)</f>
        <v>0</v>
      </c>
      <c r="BL421" s="18" t="s">
        <v>168</v>
      </c>
      <c r="BM421" s="226" t="s">
        <v>550</v>
      </c>
    </row>
    <row r="422" s="2" customFormat="1">
      <c r="A422" s="40"/>
      <c r="B422" s="41"/>
      <c r="C422" s="42"/>
      <c r="D422" s="228" t="s">
        <v>170</v>
      </c>
      <c r="E422" s="42"/>
      <c r="F422" s="229" t="s">
        <v>551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8" t="s">
        <v>170</v>
      </c>
      <c r="AU422" s="18" t="s">
        <v>86</v>
      </c>
    </row>
    <row r="423" s="13" customFormat="1">
      <c r="A423" s="13"/>
      <c r="B423" s="233"/>
      <c r="C423" s="234"/>
      <c r="D423" s="235" t="s">
        <v>172</v>
      </c>
      <c r="E423" s="236" t="s">
        <v>32</v>
      </c>
      <c r="F423" s="237" t="s">
        <v>499</v>
      </c>
      <c r="G423" s="234"/>
      <c r="H423" s="236" t="s">
        <v>32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172</v>
      </c>
      <c r="AU423" s="243" t="s">
        <v>86</v>
      </c>
      <c r="AV423" s="13" t="s">
        <v>84</v>
      </c>
      <c r="AW423" s="13" t="s">
        <v>39</v>
      </c>
      <c r="AX423" s="13" t="s">
        <v>78</v>
      </c>
      <c r="AY423" s="243" t="s">
        <v>161</v>
      </c>
    </row>
    <row r="424" s="14" customFormat="1">
      <c r="A424" s="14"/>
      <c r="B424" s="244"/>
      <c r="C424" s="245"/>
      <c r="D424" s="235" t="s">
        <v>172</v>
      </c>
      <c r="E424" s="246" t="s">
        <v>32</v>
      </c>
      <c r="F424" s="247" t="s">
        <v>552</v>
      </c>
      <c r="G424" s="245"/>
      <c r="H424" s="248">
        <v>3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172</v>
      </c>
      <c r="AU424" s="254" t="s">
        <v>86</v>
      </c>
      <c r="AV424" s="14" t="s">
        <v>86</v>
      </c>
      <c r="AW424" s="14" t="s">
        <v>39</v>
      </c>
      <c r="AX424" s="14" t="s">
        <v>78</v>
      </c>
      <c r="AY424" s="254" t="s">
        <v>161</v>
      </c>
    </row>
    <row r="425" s="13" customFormat="1">
      <c r="A425" s="13"/>
      <c r="B425" s="233"/>
      <c r="C425" s="234"/>
      <c r="D425" s="235" t="s">
        <v>172</v>
      </c>
      <c r="E425" s="236" t="s">
        <v>32</v>
      </c>
      <c r="F425" s="237" t="s">
        <v>501</v>
      </c>
      <c r="G425" s="234"/>
      <c r="H425" s="236" t="s">
        <v>32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172</v>
      </c>
      <c r="AU425" s="243" t="s">
        <v>86</v>
      </c>
      <c r="AV425" s="13" t="s">
        <v>84</v>
      </c>
      <c r="AW425" s="13" t="s">
        <v>39</v>
      </c>
      <c r="AX425" s="13" t="s">
        <v>78</v>
      </c>
      <c r="AY425" s="243" t="s">
        <v>161</v>
      </c>
    </row>
    <row r="426" s="14" customFormat="1">
      <c r="A426" s="14"/>
      <c r="B426" s="244"/>
      <c r="C426" s="245"/>
      <c r="D426" s="235" t="s">
        <v>172</v>
      </c>
      <c r="E426" s="246" t="s">
        <v>32</v>
      </c>
      <c r="F426" s="247" t="s">
        <v>553</v>
      </c>
      <c r="G426" s="245"/>
      <c r="H426" s="248">
        <v>3.5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172</v>
      </c>
      <c r="AU426" s="254" t="s">
        <v>86</v>
      </c>
      <c r="AV426" s="14" t="s">
        <v>86</v>
      </c>
      <c r="AW426" s="14" t="s">
        <v>39</v>
      </c>
      <c r="AX426" s="14" t="s">
        <v>78</v>
      </c>
      <c r="AY426" s="254" t="s">
        <v>161</v>
      </c>
    </row>
    <row r="427" s="15" customFormat="1">
      <c r="A427" s="15"/>
      <c r="B427" s="255"/>
      <c r="C427" s="256"/>
      <c r="D427" s="235" t="s">
        <v>172</v>
      </c>
      <c r="E427" s="257" t="s">
        <v>32</v>
      </c>
      <c r="F427" s="258" t="s">
        <v>179</v>
      </c>
      <c r="G427" s="256"/>
      <c r="H427" s="259">
        <v>6.5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172</v>
      </c>
      <c r="AU427" s="265" t="s">
        <v>86</v>
      </c>
      <c r="AV427" s="15" t="s">
        <v>168</v>
      </c>
      <c r="AW427" s="15" t="s">
        <v>39</v>
      </c>
      <c r="AX427" s="15" t="s">
        <v>84</v>
      </c>
      <c r="AY427" s="265" t="s">
        <v>161</v>
      </c>
    </row>
    <row r="428" s="2" customFormat="1" ht="24.15" customHeight="1">
      <c r="A428" s="40"/>
      <c r="B428" s="41"/>
      <c r="C428" s="215" t="s">
        <v>554</v>
      </c>
      <c r="D428" s="215" t="s">
        <v>163</v>
      </c>
      <c r="E428" s="216" t="s">
        <v>555</v>
      </c>
      <c r="F428" s="217" t="s">
        <v>556</v>
      </c>
      <c r="G428" s="218" t="s">
        <v>557</v>
      </c>
      <c r="H428" s="219">
        <v>1</v>
      </c>
      <c r="I428" s="220"/>
      <c r="J428" s="221">
        <f>ROUND(I428*H428,2)</f>
        <v>0</v>
      </c>
      <c r="K428" s="217" t="s">
        <v>32</v>
      </c>
      <c r="L428" s="46"/>
      <c r="M428" s="222" t="s">
        <v>32</v>
      </c>
      <c r="N428" s="223" t="s">
        <v>49</v>
      </c>
      <c r="O428" s="86"/>
      <c r="P428" s="224">
        <f>O428*H428</f>
        <v>0</v>
      </c>
      <c r="Q428" s="224">
        <v>0.00016000000000000001</v>
      </c>
      <c r="R428" s="224">
        <f>Q428*H428</f>
        <v>0.00016000000000000001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278</v>
      </c>
      <c r="AT428" s="226" t="s">
        <v>163</v>
      </c>
      <c r="AU428" s="226" t="s">
        <v>86</v>
      </c>
      <c r="AY428" s="18" t="s">
        <v>161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8" t="s">
        <v>84</v>
      </c>
      <c r="BK428" s="227">
        <f>ROUND(I428*H428,2)</f>
        <v>0</v>
      </c>
      <c r="BL428" s="18" t="s">
        <v>278</v>
      </c>
      <c r="BM428" s="226" t="s">
        <v>558</v>
      </c>
    </row>
    <row r="429" s="13" customFormat="1">
      <c r="A429" s="13"/>
      <c r="B429" s="233"/>
      <c r="C429" s="234"/>
      <c r="D429" s="235" t="s">
        <v>172</v>
      </c>
      <c r="E429" s="236" t="s">
        <v>32</v>
      </c>
      <c r="F429" s="237" t="s">
        <v>559</v>
      </c>
      <c r="G429" s="234"/>
      <c r="H429" s="236" t="s">
        <v>32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172</v>
      </c>
      <c r="AU429" s="243" t="s">
        <v>86</v>
      </c>
      <c r="AV429" s="13" t="s">
        <v>84</v>
      </c>
      <c r="AW429" s="13" t="s">
        <v>39</v>
      </c>
      <c r="AX429" s="13" t="s">
        <v>78</v>
      </c>
      <c r="AY429" s="243" t="s">
        <v>161</v>
      </c>
    </row>
    <row r="430" s="14" customFormat="1">
      <c r="A430" s="14"/>
      <c r="B430" s="244"/>
      <c r="C430" s="245"/>
      <c r="D430" s="235" t="s">
        <v>172</v>
      </c>
      <c r="E430" s="246" t="s">
        <v>32</v>
      </c>
      <c r="F430" s="247" t="s">
        <v>84</v>
      </c>
      <c r="G430" s="245"/>
      <c r="H430" s="248">
        <v>1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172</v>
      </c>
      <c r="AU430" s="254" t="s">
        <v>86</v>
      </c>
      <c r="AV430" s="14" t="s">
        <v>86</v>
      </c>
      <c r="AW430" s="14" t="s">
        <v>39</v>
      </c>
      <c r="AX430" s="14" t="s">
        <v>84</v>
      </c>
      <c r="AY430" s="254" t="s">
        <v>161</v>
      </c>
    </row>
    <row r="431" s="12" customFormat="1" ht="22.8" customHeight="1">
      <c r="A431" s="12"/>
      <c r="B431" s="199"/>
      <c r="C431" s="200"/>
      <c r="D431" s="201" t="s">
        <v>77</v>
      </c>
      <c r="E431" s="213" t="s">
        <v>560</v>
      </c>
      <c r="F431" s="213" t="s">
        <v>561</v>
      </c>
      <c r="G431" s="200"/>
      <c r="H431" s="200"/>
      <c r="I431" s="203"/>
      <c r="J431" s="214">
        <f>BK431</f>
        <v>0</v>
      </c>
      <c r="K431" s="200"/>
      <c r="L431" s="205"/>
      <c r="M431" s="206"/>
      <c r="N431" s="207"/>
      <c r="O431" s="207"/>
      <c r="P431" s="208">
        <f>SUM(P432:P438)</f>
        <v>0</v>
      </c>
      <c r="Q431" s="207"/>
      <c r="R431" s="208">
        <f>SUM(R432:R438)</f>
        <v>0</v>
      </c>
      <c r="S431" s="207"/>
      <c r="T431" s="209">
        <f>SUM(T432:T438)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0" t="s">
        <v>84</v>
      </c>
      <c r="AT431" s="211" t="s">
        <v>77</v>
      </c>
      <c r="AU431" s="211" t="s">
        <v>84</v>
      </c>
      <c r="AY431" s="210" t="s">
        <v>161</v>
      </c>
      <c r="BK431" s="212">
        <f>SUM(BK432:BK438)</f>
        <v>0</v>
      </c>
    </row>
    <row r="432" s="2" customFormat="1" ht="24.15" customHeight="1">
      <c r="A432" s="40"/>
      <c r="B432" s="41"/>
      <c r="C432" s="215" t="s">
        <v>562</v>
      </c>
      <c r="D432" s="215" t="s">
        <v>163</v>
      </c>
      <c r="E432" s="216" t="s">
        <v>563</v>
      </c>
      <c r="F432" s="217" t="s">
        <v>564</v>
      </c>
      <c r="G432" s="218" t="s">
        <v>232</v>
      </c>
      <c r="H432" s="219">
        <v>14.685000000000001</v>
      </c>
      <c r="I432" s="220"/>
      <c r="J432" s="221">
        <f>ROUND(I432*H432,2)</f>
        <v>0</v>
      </c>
      <c r="K432" s="217" t="s">
        <v>167</v>
      </c>
      <c r="L432" s="46"/>
      <c r="M432" s="222" t="s">
        <v>32</v>
      </c>
      <c r="N432" s="223" t="s">
        <v>49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168</v>
      </c>
      <c r="AT432" s="226" t="s">
        <v>163</v>
      </c>
      <c r="AU432" s="226" t="s">
        <v>86</v>
      </c>
      <c r="AY432" s="18" t="s">
        <v>161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8" t="s">
        <v>84</v>
      </c>
      <c r="BK432" s="227">
        <f>ROUND(I432*H432,2)</f>
        <v>0</v>
      </c>
      <c r="BL432" s="18" t="s">
        <v>168</v>
      </c>
      <c r="BM432" s="226" t="s">
        <v>565</v>
      </c>
    </row>
    <row r="433" s="2" customFormat="1">
      <c r="A433" s="40"/>
      <c r="B433" s="41"/>
      <c r="C433" s="42"/>
      <c r="D433" s="228" t="s">
        <v>170</v>
      </c>
      <c r="E433" s="42"/>
      <c r="F433" s="229" t="s">
        <v>566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8" t="s">
        <v>170</v>
      </c>
      <c r="AU433" s="18" t="s">
        <v>86</v>
      </c>
    </row>
    <row r="434" s="13" customFormat="1">
      <c r="A434" s="13"/>
      <c r="B434" s="233"/>
      <c r="C434" s="234"/>
      <c r="D434" s="235" t="s">
        <v>172</v>
      </c>
      <c r="E434" s="236" t="s">
        <v>32</v>
      </c>
      <c r="F434" s="237" t="s">
        <v>384</v>
      </c>
      <c r="G434" s="234"/>
      <c r="H434" s="236" t="s">
        <v>32</v>
      </c>
      <c r="I434" s="238"/>
      <c r="J434" s="234"/>
      <c r="K434" s="234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172</v>
      </c>
      <c r="AU434" s="243" t="s">
        <v>86</v>
      </c>
      <c r="AV434" s="13" t="s">
        <v>84</v>
      </c>
      <c r="AW434" s="13" t="s">
        <v>39</v>
      </c>
      <c r="AX434" s="13" t="s">
        <v>78</v>
      </c>
      <c r="AY434" s="243" t="s">
        <v>161</v>
      </c>
    </row>
    <row r="435" s="14" customFormat="1">
      <c r="A435" s="14"/>
      <c r="B435" s="244"/>
      <c r="C435" s="245"/>
      <c r="D435" s="235" t="s">
        <v>172</v>
      </c>
      <c r="E435" s="246" t="s">
        <v>32</v>
      </c>
      <c r="F435" s="247" t="s">
        <v>385</v>
      </c>
      <c r="G435" s="245"/>
      <c r="H435" s="248">
        <v>4.6050000000000004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172</v>
      </c>
      <c r="AU435" s="254" t="s">
        <v>86</v>
      </c>
      <c r="AV435" s="14" t="s">
        <v>86</v>
      </c>
      <c r="AW435" s="14" t="s">
        <v>39</v>
      </c>
      <c r="AX435" s="14" t="s">
        <v>78</v>
      </c>
      <c r="AY435" s="254" t="s">
        <v>161</v>
      </c>
    </row>
    <row r="436" s="13" customFormat="1">
      <c r="A436" s="13"/>
      <c r="B436" s="233"/>
      <c r="C436" s="234"/>
      <c r="D436" s="235" t="s">
        <v>172</v>
      </c>
      <c r="E436" s="236" t="s">
        <v>32</v>
      </c>
      <c r="F436" s="237" t="s">
        <v>386</v>
      </c>
      <c r="G436" s="234"/>
      <c r="H436" s="236" t="s">
        <v>32</v>
      </c>
      <c r="I436" s="238"/>
      <c r="J436" s="234"/>
      <c r="K436" s="234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172</v>
      </c>
      <c r="AU436" s="243" t="s">
        <v>86</v>
      </c>
      <c r="AV436" s="13" t="s">
        <v>84</v>
      </c>
      <c r="AW436" s="13" t="s">
        <v>39</v>
      </c>
      <c r="AX436" s="13" t="s">
        <v>78</v>
      </c>
      <c r="AY436" s="243" t="s">
        <v>161</v>
      </c>
    </row>
    <row r="437" s="14" customFormat="1">
      <c r="A437" s="14"/>
      <c r="B437" s="244"/>
      <c r="C437" s="245"/>
      <c r="D437" s="235" t="s">
        <v>172</v>
      </c>
      <c r="E437" s="246" t="s">
        <v>32</v>
      </c>
      <c r="F437" s="247" t="s">
        <v>387</v>
      </c>
      <c r="G437" s="245"/>
      <c r="H437" s="248">
        <v>10.08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172</v>
      </c>
      <c r="AU437" s="254" t="s">
        <v>86</v>
      </c>
      <c r="AV437" s="14" t="s">
        <v>86</v>
      </c>
      <c r="AW437" s="14" t="s">
        <v>39</v>
      </c>
      <c r="AX437" s="14" t="s">
        <v>78</v>
      </c>
      <c r="AY437" s="254" t="s">
        <v>161</v>
      </c>
    </row>
    <row r="438" s="15" customFormat="1">
      <c r="A438" s="15"/>
      <c r="B438" s="255"/>
      <c r="C438" s="256"/>
      <c r="D438" s="235" t="s">
        <v>172</v>
      </c>
      <c r="E438" s="257" t="s">
        <v>32</v>
      </c>
      <c r="F438" s="258" t="s">
        <v>179</v>
      </c>
      <c r="G438" s="256"/>
      <c r="H438" s="259">
        <v>14.685000000000001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5" t="s">
        <v>172</v>
      </c>
      <c r="AU438" s="265" t="s">
        <v>86</v>
      </c>
      <c r="AV438" s="15" t="s">
        <v>168</v>
      </c>
      <c r="AW438" s="15" t="s">
        <v>39</v>
      </c>
      <c r="AX438" s="15" t="s">
        <v>84</v>
      </c>
      <c r="AY438" s="265" t="s">
        <v>161</v>
      </c>
    </row>
    <row r="439" s="12" customFormat="1" ht="22.8" customHeight="1">
      <c r="A439" s="12"/>
      <c r="B439" s="199"/>
      <c r="C439" s="200"/>
      <c r="D439" s="201" t="s">
        <v>77</v>
      </c>
      <c r="E439" s="213" t="s">
        <v>567</v>
      </c>
      <c r="F439" s="213" t="s">
        <v>568</v>
      </c>
      <c r="G439" s="200"/>
      <c r="H439" s="200"/>
      <c r="I439" s="203"/>
      <c r="J439" s="214">
        <f>BK439</f>
        <v>0</v>
      </c>
      <c r="K439" s="200"/>
      <c r="L439" s="205"/>
      <c r="M439" s="206"/>
      <c r="N439" s="207"/>
      <c r="O439" s="207"/>
      <c r="P439" s="208">
        <f>SUM(P440:P455)</f>
        <v>0</v>
      </c>
      <c r="Q439" s="207"/>
      <c r="R439" s="208">
        <f>SUM(R440:R455)</f>
        <v>0</v>
      </c>
      <c r="S439" s="207"/>
      <c r="T439" s="209">
        <f>SUM(T440:T455)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84</v>
      </c>
      <c r="AT439" s="211" t="s">
        <v>77</v>
      </c>
      <c r="AU439" s="211" t="s">
        <v>84</v>
      </c>
      <c r="AY439" s="210" t="s">
        <v>161</v>
      </c>
      <c r="BK439" s="212">
        <f>SUM(BK440:BK455)</f>
        <v>0</v>
      </c>
    </row>
    <row r="440" s="2" customFormat="1" ht="37.8" customHeight="1">
      <c r="A440" s="40"/>
      <c r="B440" s="41"/>
      <c r="C440" s="215" t="s">
        <v>451</v>
      </c>
      <c r="D440" s="215" t="s">
        <v>163</v>
      </c>
      <c r="E440" s="216" t="s">
        <v>569</v>
      </c>
      <c r="F440" s="217" t="s">
        <v>570</v>
      </c>
      <c r="G440" s="218" t="s">
        <v>211</v>
      </c>
      <c r="H440" s="219">
        <v>24.044</v>
      </c>
      <c r="I440" s="220"/>
      <c r="J440" s="221">
        <f>ROUND(I440*H440,2)</f>
        <v>0</v>
      </c>
      <c r="K440" s="217" t="s">
        <v>167</v>
      </c>
      <c r="L440" s="46"/>
      <c r="M440" s="222" t="s">
        <v>32</v>
      </c>
      <c r="N440" s="223" t="s">
        <v>49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168</v>
      </c>
      <c r="AT440" s="226" t="s">
        <v>163</v>
      </c>
      <c r="AU440" s="226" t="s">
        <v>86</v>
      </c>
      <c r="AY440" s="18" t="s">
        <v>161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8" t="s">
        <v>84</v>
      </c>
      <c r="BK440" s="227">
        <f>ROUND(I440*H440,2)</f>
        <v>0</v>
      </c>
      <c r="BL440" s="18" t="s">
        <v>168</v>
      </c>
      <c r="BM440" s="226" t="s">
        <v>571</v>
      </c>
    </row>
    <row r="441" s="2" customFormat="1">
      <c r="A441" s="40"/>
      <c r="B441" s="41"/>
      <c r="C441" s="42"/>
      <c r="D441" s="228" t="s">
        <v>170</v>
      </c>
      <c r="E441" s="42"/>
      <c r="F441" s="229" t="s">
        <v>572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8" t="s">
        <v>170</v>
      </c>
      <c r="AU441" s="18" t="s">
        <v>86</v>
      </c>
    </row>
    <row r="442" s="2" customFormat="1" ht="37.8" customHeight="1">
      <c r="A442" s="40"/>
      <c r="B442" s="41"/>
      <c r="C442" s="215" t="s">
        <v>573</v>
      </c>
      <c r="D442" s="215" t="s">
        <v>163</v>
      </c>
      <c r="E442" s="216" t="s">
        <v>574</v>
      </c>
      <c r="F442" s="217" t="s">
        <v>575</v>
      </c>
      <c r="G442" s="218" t="s">
        <v>211</v>
      </c>
      <c r="H442" s="219">
        <v>384.70400000000001</v>
      </c>
      <c r="I442" s="220"/>
      <c r="J442" s="221">
        <f>ROUND(I442*H442,2)</f>
        <v>0</v>
      </c>
      <c r="K442" s="217" t="s">
        <v>167</v>
      </c>
      <c r="L442" s="46"/>
      <c r="M442" s="222" t="s">
        <v>32</v>
      </c>
      <c r="N442" s="223" t="s">
        <v>49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168</v>
      </c>
      <c r="AT442" s="226" t="s">
        <v>163</v>
      </c>
      <c r="AU442" s="226" t="s">
        <v>86</v>
      </c>
      <c r="AY442" s="18" t="s">
        <v>161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8" t="s">
        <v>84</v>
      </c>
      <c r="BK442" s="227">
        <f>ROUND(I442*H442,2)</f>
        <v>0</v>
      </c>
      <c r="BL442" s="18" t="s">
        <v>168</v>
      </c>
      <c r="BM442" s="226" t="s">
        <v>576</v>
      </c>
    </row>
    <row r="443" s="2" customFormat="1">
      <c r="A443" s="40"/>
      <c r="B443" s="41"/>
      <c r="C443" s="42"/>
      <c r="D443" s="228" t="s">
        <v>170</v>
      </c>
      <c r="E443" s="42"/>
      <c r="F443" s="229" t="s">
        <v>577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8" t="s">
        <v>170</v>
      </c>
      <c r="AU443" s="18" t="s">
        <v>86</v>
      </c>
    </row>
    <row r="444" s="14" customFormat="1">
      <c r="A444" s="14"/>
      <c r="B444" s="244"/>
      <c r="C444" s="245"/>
      <c r="D444" s="235" t="s">
        <v>172</v>
      </c>
      <c r="E444" s="245"/>
      <c r="F444" s="247" t="s">
        <v>578</v>
      </c>
      <c r="G444" s="245"/>
      <c r="H444" s="248">
        <v>384.70400000000001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172</v>
      </c>
      <c r="AU444" s="254" t="s">
        <v>86</v>
      </c>
      <c r="AV444" s="14" t="s">
        <v>86</v>
      </c>
      <c r="AW444" s="14" t="s">
        <v>4</v>
      </c>
      <c r="AX444" s="14" t="s">
        <v>84</v>
      </c>
      <c r="AY444" s="254" t="s">
        <v>161</v>
      </c>
    </row>
    <row r="445" s="2" customFormat="1" ht="44.25" customHeight="1">
      <c r="A445" s="40"/>
      <c r="B445" s="41"/>
      <c r="C445" s="215" t="s">
        <v>579</v>
      </c>
      <c r="D445" s="215" t="s">
        <v>163</v>
      </c>
      <c r="E445" s="216" t="s">
        <v>580</v>
      </c>
      <c r="F445" s="217" t="s">
        <v>581</v>
      </c>
      <c r="G445" s="218" t="s">
        <v>211</v>
      </c>
      <c r="H445" s="219">
        <v>16.109999999999999</v>
      </c>
      <c r="I445" s="220"/>
      <c r="J445" s="221">
        <f>ROUND(I445*H445,2)</f>
        <v>0</v>
      </c>
      <c r="K445" s="217" t="s">
        <v>167</v>
      </c>
      <c r="L445" s="46"/>
      <c r="M445" s="222" t="s">
        <v>32</v>
      </c>
      <c r="N445" s="223" t="s">
        <v>49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168</v>
      </c>
      <c r="AT445" s="226" t="s">
        <v>163</v>
      </c>
      <c r="AU445" s="226" t="s">
        <v>86</v>
      </c>
      <c r="AY445" s="18" t="s">
        <v>161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8" t="s">
        <v>84</v>
      </c>
      <c r="BK445" s="227">
        <f>ROUND(I445*H445,2)</f>
        <v>0</v>
      </c>
      <c r="BL445" s="18" t="s">
        <v>168</v>
      </c>
      <c r="BM445" s="226" t="s">
        <v>582</v>
      </c>
    </row>
    <row r="446" s="2" customFormat="1">
      <c r="A446" s="40"/>
      <c r="B446" s="41"/>
      <c r="C446" s="42"/>
      <c r="D446" s="228" t="s">
        <v>170</v>
      </c>
      <c r="E446" s="42"/>
      <c r="F446" s="229" t="s">
        <v>583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8" t="s">
        <v>170</v>
      </c>
      <c r="AU446" s="18" t="s">
        <v>86</v>
      </c>
    </row>
    <row r="447" s="14" customFormat="1">
      <c r="A447" s="14"/>
      <c r="B447" s="244"/>
      <c r="C447" s="245"/>
      <c r="D447" s="235" t="s">
        <v>172</v>
      </c>
      <c r="E447" s="246" t="s">
        <v>32</v>
      </c>
      <c r="F447" s="247" t="s">
        <v>584</v>
      </c>
      <c r="G447" s="245"/>
      <c r="H447" s="248">
        <v>16.109999999999999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172</v>
      </c>
      <c r="AU447" s="254" t="s">
        <v>86</v>
      </c>
      <c r="AV447" s="14" t="s">
        <v>86</v>
      </c>
      <c r="AW447" s="14" t="s">
        <v>39</v>
      </c>
      <c r="AX447" s="14" t="s">
        <v>84</v>
      </c>
      <c r="AY447" s="254" t="s">
        <v>161</v>
      </c>
    </row>
    <row r="448" s="2" customFormat="1" ht="44.25" customHeight="1">
      <c r="A448" s="40"/>
      <c r="B448" s="41"/>
      <c r="C448" s="215" t="s">
        <v>585</v>
      </c>
      <c r="D448" s="215" t="s">
        <v>163</v>
      </c>
      <c r="E448" s="216" t="s">
        <v>586</v>
      </c>
      <c r="F448" s="217" t="s">
        <v>240</v>
      </c>
      <c r="G448" s="218" t="s">
        <v>211</v>
      </c>
      <c r="H448" s="219">
        <v>7.54</v>
      </c>
      <c r="I448" s="220"/>
      <c r="J448" s="221">
        <f>ROUND(I448*H448,2)</f>
        <v>0</v>
      </c>
      <c r="K448" s="217" t="s">
        <v>167</v>
      </c>
      <c r="L448" s="46"/>
      <c r="M448" s="222" t="s">
        <v>32</v>
      </c>
      <c r="N448" s="223" t="s">
        <v>49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168</v>
      </c>
      <c r="AT448" s="226" t="s">
        <v>163</v>
      </c>
      <c r="AU448" s="226" t="s">
        <v>86</v>
      </c>
      <c r="AY448" s="18" t="s">
        <v>161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8" t="s">
        <v>84</v>
      </c>
      <c r="BK448" s="227">
        <f>ROUND(I448*H448,2)</f>
        <v>0</v>
      </c>
      <c r="BL448" s="18" t="s">
        <v>168</v>
      </c>
      <c r="BM448" s="226" t="s">
        <v>587</v>
      </c>
    </row>
    <row r="449" s="2" customFormat="1">
      <c r="A449" s="40"/>
      <c r="B449" s="41"/>
      <c r="C449" s="42"/>
      <c r="D449" s="228" t="s">
        <v>170</v>
      </c>
      <c r="E449" s="42"/>
      <c r="F449" s="229" t="s">
        <v>588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8" t="s">
        <v>170</v>
      </c>
      <c r="AU449" s="18" t="s">
        <v>86</v>
      </c>
    </row>
    <row r="450" s="14" customFormat="1">
      <c r="A450" s="14"/>
      <c r="B450" s="244"/>
      <c r="C450" s="245"/>
      <c r="D450" s="235" t="s">
        <v>172</v>
      </c>
      <c r="E450" s="246" t="s">
        <v>32</v>
      </c>
      <c r="F450" s="247" t="s">
        <v>589</v>
      </c>
      <c r="G450" s="245"/>
      <c r="H450" s="248">
        <v>7.54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172</v>
      </c>
      <c r="AU450" s="254" t="s">
        <v>86</v>
      </c>
      <c r="AV450" s="14" t="s">
        <v>86</v>
      </c>
      <c r="AW450" s="14" t="s">
        <v>39</v>
      </c>
      <c r="AX450" s="14" t="s">
        <v>84</v>
      </c>
      <c r="AY450" s="254" t="s">
        <v>161</v>
      </c>
    </row>
    <row r="451" s="2" customFormat="1" ht="44.25" customHeight="1">
      <c r="A451" s="40"/>
      <c r="B451" s="41"/>
      <c r="C451" s="215" t="s">
        <v>590</v>
      </c>
      <c r="D451" s="215" t="s">
        <v>163</v>
      </c>
      <c r="E451" s="216" t="s">
        <v>591</v>
      </c>
      <c r="F451" s="217" t="s">
        <v>592</v>
      </c>
      <c r="G451" s="218" t="s">
        <v>211</v>
      </c>
      <c r="H451" s="219">
        <v>0.625</v>
      </c>
      <c r="I451" s="220"/>
      <c r="J451" s="221">
        <f>ROUND(I451*H451,2)</f>
        <v>0</v>
      </c>
      <c r="K451" s="217" t="s">
        <v>167</v>
      </c>
      <c r="L451" s="46"/>
      <c r="M451" s="222" t="s">
        <v>32</v>
      </c>
      <c r="N451" s="223" t="s">
        <v>49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168</v>
      </c>
      <c r="AT451" s="226" t="s">
        <v>163</v>
      </c>
      <c r="AU451" s="226" t="s">
        <v>86</v>
      </c>
      <c r="AY451" s="18" t="s">
        <v>161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8" t="s">
        <v>84</v>
      </c>
      <c r="BK451" s="227">
        <f>ROUND(I451*H451,2)</f>
        <v>0</v>
      </c>
      <c r="BL451" s="18" t="s">
        <v>168</v>
      </c>
      <c r="BM451" s="226" t="s">
        <v>593</v>
      </c>
    </row>
    <row r="452" s="2" customFormat="1">
      <c r="A452" s="40"/>
      <c r="B452" s="41"/>
      <c r="C452" s="42"/>
      <c r="D452" s="228" t="s">
        <v>170</v>
      </c>
      <c r="E452" s="42"/>
      <c r="F452" s="229" t="s">
        <v>594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8" t="s">
        <v>170</v>
      </c>
      <c r="AU452" s="18" t="s">
        <v>86</v>
      </c>
    </row>
    <row r="453" s="13" customFormat="1">
      <c r="A453" s="13"/>
      <c r="B453" s="233"/>
      <c r="C453" s="234"/>
      <c r="D453" s="235" t="s">
        <v>172</v>
      </c>
      <c r="E453" s="236" t="s">
        <v>32</v>
      </c>
      <c r="F453" s="237" t="s">
        <v>283</v>
      </c>
      <c r="G453" s="234"/>
      <c r="H453" s="236" t="s">
        <v>32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172</v>
      </c>
      <c r="AU453" s="243" t="s">
        <v>86</v>
      </c>
      <c r="AV453" s="13" t="s">
        <v>84</v>
      </c>
      <c r="AW453" s="13" t="s">
        <v>39</v>
      </c>
      <c r="AX453" s="13" t="s">
        <v>78</v>
      </c>
      <c r="AY453" s="243" t="s">
        <v>161</v>
      </c>
    </row>
    <row r="454" s="14" customFormat="1">
      <c r="A454" s="14"/>
      <c r="B454" s="244"/>
      <c r="C454" s="245"/>
      <c r="D454" s="235" t="s">
        <v>172</v>
      </c>
      <c r="E454" s="246" t="s">
        <v>32</v>
      </c>
      <c r="F454" s="247" t="s">
        <v>595</v>
      </c>
      <c r="G454" s="245"/>
      <c r="H454" s="248">
        <v>0.625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172</v>
      </c>
      <c r="AU454" s="254" t="s">
        <v>86</v>
      </c>
      <c r="AV454" s="14" t="s">
        <v>86</v>
      </c>
      <c r="AW454" s="14" t="s">
        <v>39</v>
      </c>
      <c r="AX454" s="14" t="s">
        <v>78</v>
      </c>
      <c r="AY454" s="254" t="s">
        <v>161</v>
      </c>
    </row>
    <row r="455" s="15" customFormat="1">
      <c r="A455" s="15"/>
      <c r="B455" s="255"/>
      <c r="C455" s="256"/>
      <c r="D455" s="235" t="s">
        <v>172</v>
      </c>
      <c r="E455" s="257" t="s">
        <v>32</v>
      </c>
      <c r="F455" s="258" t="s">
        <v>179</v>
      </c>
      <c r="G455" s="256"/>
      <c r="H455" s="259">
        <v>0.625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5" t="s">
        <v>172</v>
      </c>
      <c r="AU455" s="265" t="s">
        <v>86</v>
      </c>
      <c r="AV455" s="15" t="s">
        <v>168</v>
      </c>
      <c r="AW455" s="15" t="s">
        <v>39</v>
      </c>
      <c r="AX455" s="15" t="s">
        <v>84</v>
      </c>
      <c r="AY455" s="265" t="s">
        <v>161</v>
      </c>
    </row>
    <row r="456" s="12" customFormat="1" ht="22.8" customHeight="1">
      <c r="A456" s="12"/>
      <c r="B456" s="199"/>
      <c r="C456" s="200"/>
      <c r="D456" s="201" t="s">
        <v>77</v>
      </c>
      <c r="E456" s="213" t="s">
        <v>596</v>
      </c>
      <c r="F456" s="213" t="s">
        <v>597</v>
      </c>
      <c r="G456" s="200"/>
      <c r="H456" s="200"/>
      <c r="I456" s="203"/>
      <c r="J456" s="214">
        <f>BK456</f>
        <v>0</v>
      </c>
      <c r="K456" s="200"/>
      <c r="L456" s="205"/>
      <c r="M456" s="206"/>
      <c r="N456" s="207"/>
      <c r="O456" s="207"/>
      <c r="P456" s="208">
        <f>SUM(P457:P458)</f>
        <v>0</v>
      </c>
      <c r="Q456" s="207"/>
      <c r="R456" s="208">
        <f>SUM(R457:R458)</f>
        <v>0</v>
      </c>
      <c r="S456" s="207"/>
      <c r="T456" s="209">
        <f>SUM(T457:T458)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10" t="s">
        <v>84</v>
      </c>
      <c r="AT456" s="211" t="s">
        <v>77</v>
      </c>
      <c r="AU456" s="211" t="s">
        <v>84</v>
      </c>
      <c r="AY456" s="210" t="s">
        <v>161</v>
      </c>
      <c r="BK456" s="212">
        <f>SUM(BK457:BK458)</f>
        <v>0</v>
      </c>
    </row>
    <row r="457" s="2" customFormat="1" ht="55.5" customHeight="1">
      <c r="A457" s="40"/>
      <c r="B457" s="41"/>
      <c r="C457" s="215" t="s">
        <v>598</v>
      </c>
      <c r="D457" s="215" t="s">
        <v>163</v>
      </c>
      <c r="E457" s="216" t="s">
        <v>599</v>
      </c>
      <c r="F457" s="217" t="s">
        <v>600</v>
      </c>
      <c r="G457" s="218" t="s">
        <v>211</v>
      </c>
      <c r="H457" s="219">
        <v>61.207999999999998</v>
      </c>
      <c r="I457" s="220"/>
      <c r="J457" s="221">
        <f>ROUND(I457*H457,2)</f>
        <v>0</v>
      </c>
      <c r="K457" s="217" t="s">
        <v>167</v>
      </c>
      <c r="L457" s="46"/>
      <c r="M457" s="222" t="s">
        <v>32</v>
      </c>
      <c r="N457" s="223" t="s">
        <v>49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168</v>
      </c>
      <c r="AT457" s="226" t="s">
        <v>163</v>
      </c>
      <c r="AU457" s="226" t="s">
        <v>86</v>
      </c>
      <c r="AY457" s="18" t="s">
        <v>161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8" t="s">
        <v>84</v>
      </c>
      <c r="BK457" s="227">
        <f>ROUND(I457*H457,2)</f>
        <v>0</v>
      </c>
      <c r="BL457" s="18" t="s">
        <v>168</v>
      </c>
      <c r="BM457" s="226" t="s">
        <v>601</v>
      </c>
    </row>
    <row r="458" s="2" customFormat="1">
      <c r="A458" s="40"/>
      <c r="B458" s="41"/>
      <c r="C458" s="42"/>
      <c r="D458" s="228" t="s">
        <v>170</v>
      </c>
      <c r="E458" s="42"/>
      <c r="F458" s="229" t="s">
        <v>602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8" t="s">
        <v>170</v>
      </c>
      <c r="AU458" s="18" t="s">
        <v>86</v>
      </c>
    </row>
    <row r="459" s="12" customFormat="1" ht="25.92" customHeight="1">
      <c r="A459" s="12"/>
      <c r="B459" s="199"/>
      <c r="C459" s="200"/>
      <c r="D459" s="201" t="s">
        <v>77</v>
      </c>
      <c r="E459" s="202" t="s">
        <v>603</v>
      </c>
      <c r="F459" s="202" t="s">
        <v>604</v>
      </c>
      <c r="G459" s="200"/>
      <c r="H459" s="200"/>
      <c r="I459" s="203"/>
      <c r="J459" s="204">
        <f>BK459</f>
        <v>0</v>
      </c>
      <c r="K459" s="200"/>
      <c r="L459" s="205"/>
      <c r="M459" s="206"/>
      <c r="N459" s="207"/>
      <c r="O459" s="207"/>
      <c r="P459" s="208">
        <f>P460+P472+P483+P509+P567+P573+P582+P600</f>
        <v>0</v>
      </c>
      <c r="Q459" s="207"/>
      <c r="R459" s="208">
        <f>R460+R472+R483+R509+R567+R573+R582+R600</f>
        <v>1.4322033299999999</v>
      </c>
      <c r="S459" s="207"/>
      <c r="T459" s="209">
        <f>T460+T472+T483+T509+T567+T573+T582+T600</f>
        <v>0.048723759999999998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0" t="s">
        <v>86</v>
      </c>
      <c r="AT459" s="211" t="s">
        <v>77</v>
      </c>
      <c r="AU459" s="211" t="s">
        <v>78</v>
      </c>
      <c r="AY459" s="210" t="s">
        <v>161</v>
      </c>
      <c r="BK459" s="212">
        <f>BK460+BK472+BK483+BK509+BK567+BK573+BK582+BK600</f>
        <v>0</v>
      </c>
    </row>
    <row r="460" s="12" customFormat="1" ht="22.8" customHeight="1">
      <c r="A460" s="12"/>
      <c r="B460" s="199"/>
      <c r="C460" s="200"/>
      <c r="D460" s="201" t="s">
        <v>77</v>
      </c>
      <c r="E460" s="213" t="s">
        <v>605</v>
      </c>
      <c r="F460" s="213" t="s">
        <v>606</v>
      </c>
      <c r="G460" s="200"/>
      <c r="H460" s="200"/>
      <c r="I460" s="203"/>
      <c r="J460" s="214">
        <f>BK460</f>
        <v>0</v>
      </c>
      <c r="K460" s="200"/>
      <c r="L460" s="205"/>
      <c r="M460" s="206"/>
      <c r="N460" s="207"/>
      <c r="O460" s="207"/>
      <c r="P460" s="208">
        <f>SUM(P461:P471)</f>
        <v>0</v>
      </c>
      <c r="Q460" s="207"/>
      <c r="R460" s="208">
        <f>SUM(R461:R471)</f>
        <v>0.022452000000000003</v>
      </c>
      <c r="S460" s="207"/>
      <c r="T460" s="209">
        <f>SUM(T461:T471)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0" t="s">
        <v>86</v>
      </c>
      <c r="AT460" s="211" t="s">
        <v>77</v>
      </c>
      <c r="AU460" s="211" t="s">
        <v>84</v>
      </c>
      <c r="AY460" s="210" t="s">
        <v>161</v>
      </c>
      <c r="BK460" s="212">
        <f>SUM(BK461:BK471)</f>
        <v>0</v>
      </c>
    </row>
    <row r="461" s="2" customFormat="1" ht="44.25" customHeight="1">
      <c r="A461" s="40"/>
      <c r="B461" s="41"/>
      <c r="C461" s="215" t="s">
        <v>607</v>
      </c>
      <c r="D461" s="215" t="s">
        <v>163</v>
      </c>
      <c r="E461" s="216" t="s">
        <v>608</v>
      </c>
      <c r="F461" s="217" t="s">
        <v>609</v>
      </c>
      <c r="G461" s="218" t="s">
        <v>232</v>
      </c>
      <c r="H461" s="219">
        <v>4.6050000000000004</v>
      </c>
      <c r="I461" s="220"/>
      <c r="J461" s="221">
        <f>ROUND(I461*H461,2)</f>
        <v>0</v>
      </c>
      <c r="K461" s="217" t="s">
        <v>167</v>
      </c>
      <c r="L461" s="46"/>
      <c r="M461" s="222" t="s">
        <v>32</v>
      </c>
      <c r="N461" s="223" t="s">
        <v>49</v>
      </c>
      <c r="O461" s="86"/>
      <c r="P461" s="224">
        <f>O461*H461</f>
        <v>0</v>
      </c>
      <c r="Q461" s="224">
        <v>0.0040000000000000001</v>
      </c>
      <c r="R461" s="224">
        <f>Q461*H461</f>
        <v>0.018420000000000002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278</v>
      </c>
      <c r="AT461" s="226" t="s">
        <v>163</v>
      </c>
      <c r="AU461" s="226" t="s">
        <v>86</v>
      </c>
      <c r="AY461" s="18" t="s">
        <v>161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8" t="s">
        <v>84</v>
      </c>
      <c r="BK461" s="227">
        <f>ROUND(I461*H461,2)</f>
        <v>0</v>
      </c>
      <c r="BL461" s="18" t="s">
        <v>278</v>
      </c>
      <c r="BM461" s="226" t="s">
        <v>610</v>
      </c>
    </row>
    <row r="462" s="2" customFormat="1">
      <c r="A462" s="40"/>
      <c r="B462" s="41"/>
      <c r="C462" s="42"/>
      <c r="D462" s="228" t="s">
        <v>170</v>
      </c>
      <c r="E462" s="42"/>
      <c r="F462" s="229" t="s">
        <v>611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8" t="s">
        <v>170</v>
      </c>
      <c r="AU462" s="18" t="s">
        <v>86</v>
      </c>
    </row>
    <row r="463" s="13" customFormat="1">
      <c r="A463" s="13"/>
      <c r="B463" s="233"/>
      <c r="C463" s="234"/>
      <c r="D463" s="235" t="s">
        <v>172</v>
      </c>
      <c r="E463" s="236" t="s">
        <v>32</v>
      </c>
      <c r="F463" s="237" t="s">
        <v>384</v>
      </c>
      <c r="G463" s="234"/>
      <c r="H463" s="236" t="s">
        <v>32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172</v>
      </c>
      <c r="AU463" s="243" t="s">
        <v>86</v>
      </c>
      <c r="AV463" s="13" t="s">
        <v>84</v>
      </c>
      <c r="AW463" s="13" t="s">
        <v>39</v>
      </c>
      <c r="AX463" s="13" t="s">
        <v>78</v>
      </c>
      <c r="AY463" s="243" t="s">
        <v>161</v>
      </c>
    </row>
    <row r="464" s="14" customFormat="1">
      <c r="A464" s="14"/>
      <c r="B464" s="244"/>
      <c r="C464" s="245"/>
      <c r="D464" s="235" t="s">
        <v>172</v>
      </c>
      <c r="E464" s="246" t="s">
        <v>32</v>
      </c>
      <c r="F464" s="247" t="s">
        <v>385</v>
      </c>
      <c r="G464" s="245"/>
      <c r="H464" s="248">
        <v>4.6050000000000004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172</v>
      </c>
      <c r="AU464" s="254" t="s">
        <v>86</v>
      </c>
      <c r="AV464" s="14" t="s">
        <v>86</v>
      </c>
      <c r="AW464" s="14" t="s">
        <v>39</v>
      </c>
      <c r="AX464" s="14" t="s">
        <v>84</v>
      </c>
      <c r="AY464" s="254" t="s">
        <v>161</v>
      </c>
    </row>
    <row r="465" s="2" customFormat="1" ht="44.25" customHeight="1">
      <c r="A465" s="40"/>
      <c r="B465" s="41"/>
      <c r="C465" s="215" t="s">
        <v>612</v>
      </c>
      <c r="D465" s="215" t="s">
        <v>163</v>
      </c>
      <c r="E465" s="216" t="s">
        <v>613</v>
      </c>
      <c r="F465" s="217" t="s">
        <v>614</v>
      </c>
      <c r="G465" s="218" t="s">
        <v>232</v>
      </c>
      <c r="H465" s="219">
        <v>10.08</v>
      </c>
      <c r="I465" s="220"/>
      <c r="J465" s="221">
        <f>ROUND(I465*H465,2)</f>
        <v>0</v>
      </c>
      <c r="K465" s="217" t="s">
        <v>167</v>
      </c>
      <c r="L465" s="46"/>
      <c r="M465" s="222" t="s">
        <v>32</v>
      </c>
      <c r="N465" s="223" t="s">
        <v>49</v>
      </c>
      <c r="O465" s="86"/>
      <c r="P465" s="224">
        <f>O465*H465</f>
        <v>0</v>
      </c>
      <c r="Q465" s="224">
        <v>0.00040000000000000002</v>
      </c>
      <c r="R465" s="224">
        <f>Q465*H465</f>
        <v>0.004032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278</v>
      </c>
      <c r="AT465" s="226" t="s">
        <v>163</v>
      </c>
      <c r="AU465" s="226" t="s">
        <v>86</v>
      </c>
      <c r="AY465" s="18" t="s">
        <v>161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8" t="s">
        <v>84</v>
      </c>
      <c r="BK465" s="227">
        <f>ROUND(I465*H465,2)</f>
        <v>0</v>
      </c>
      <c r="BL465" s="18" t="s">
        <v>278</v>
      </c>
      <c r="BM465" s="226" t="s">
        <v>615</v>
      </c>
    </row>
    <row r="466" s="2" customFormat="1">
      <c r="A466" s="40"/>
      <c r="B466" s="41"/>
      <c r="C466" s="42"/>
      <c r="D466" s="228" t="s">
        <v>170</v>
      </c>
      <c r="E466" s="42"/>
      <c r="F466" s="229" t="s">
        <v>616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8" t="s">
        <v>170</v>
      </c>
      <c r="AU466" s="18" t="s">
        <v>86</v>
      </c>
    </row>
    <row r="467" s="13" customFormat="1">
      <c r="A467" s="13"/>
      <c r="B467" s="233"/>
      <c r="C467" s="234"/>
      <c r="D467" s="235" t="s">
        <v>172</v>
      </c>
      <c r="E467" s="236" t="s">
        <v>32</v>
      </c>
      <c r="F467" s="237" t="s">
        <v>384</v>
      </c>
      <c r="G467" s="234"/>
      <c r="H467" s="236" t="s">
        <v>32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172</v>
      </c>
      <c r="AU467" s="243" t="s">
        <v>86</v>
      </c>
      <c r="AV467" s="13" t="s">
        <v>84</v>
      </c>
      <c r="AW467" s="13" t="s">
        <v>39</v>
      </c>
      <c r="AX467" s="13" t="s">
        <v>78</v>
      </c>
      <c r="AY467" s="243" t="s">
        <v>161</v>
      </c>
    </row>
    <row r="468" s="13" customFormat="1">
      <c r="A468" s="13"/>
      <c r="B468" s="233"/>
      <c r="C468" s="234"/>
      <c r="D468" s="235" t="s">
        <v>172</v>
      </c>
      <c r="E468" s="236" t="s">
        <v>32</v>
      </c>
      <c r="F468" s="237" t="s">
        <v>386</v>
      </c>
      <c r="G468" s="234"/>
      <c r="H468" s="236" t="s">
        <v>32</v>
      </c>
      <c r="I468" s="238"/>
      <c r="J468" s="234"/>
      <c r="K468" s="234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172</v>
      </c>
      <c r="AU468" s="243" t="s">
        <v>86</v>
      </c>
      <c r="AV468" s="13" t="s">
        <v>84</v>
      </c>
      <c r="AW468" s="13" t="s">
        <v>39</v>
      </c>
      <c r="AX468" s="13" t="s">
        <v>78</v>
      </c>
      <c r="AY468" s="243" t="s">
        <v>161</v>
      </c>
    </row>
    <row r="469" s="14" customFormat="1">
      <c r="A469" s="14"/>
      <c r="B469" s="244"/>
      <c r="C469" s="245"/>
      <c r="D469" s="235" t="s">
        <v>172</v>
      </c>
      <c r="E469" s="246" t="s">
        <v>32</v>
      </c>
      <c r="F469" s="247" t="s">
        <v>387</v>
      </c>
      <c r="G469" s="245"/>
      <c r="H469" s="248">
        <v>10.08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172</v>
      </c>
      <c r="AU469" s="254" t="s">
        <v>86</v>
      </c>
      <c r="AV469" s="14" t="s">
        <v>86</v>
      </c>
      <c r="AW469" s="14" t="s">
        <v>39</v>
      </c>
      <c r="AX469" s="14" t="s">
        <v>84</v>
      </c>
      <c r="AY469" s="254" t="s">
        <v>161</v>
      </c>
    </row>
    <row r="470" s="2" customFormat="1" ht="49.05" customHeight="1">
      <c r="A470" s="40"/>
      <c r="B470" s="41"/>
      <c r="C470" s="215" t="s">
        <v>617</v>
      </c>
      <c r="D470" s="215" t="s">
        <v>163</v>
      </c>
      <c r="E470" s="216" t="s">
        <v>618</v>
      </c>
      <c r="F470" s="217" t="s">
        <v>619</v>
      </c>
      <c r="G470" s="218" t="s">
        <v>211</v>
      </c>
      <c r="H470" s="219">
        <v>0.021999999999999999</v>
      </c>
      <c r="I470" s="220"/>
      <c r="J470" s="221">
        <f>ROUND(I470*H470,2)</f>
        <v>0</v>
      </c>
      <c r="K470" s="217" t="s">
        <v>167</v>
      </c>
      <c r="L470" s="46"/>
      <c r="M470" s="222" t="s">
        <v>32</v>
      </c>
      <c r="N470" s="223" t="s">
        <v>49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278</v>
      </c>
      <c r="AT470" s="226" t="s">
        <v>163</v>
      </c>
      <c r="AU470" s="226" t="s">
        <v>86</v>
      </c>
      <c r="AY470" s="18" t="s">
        <v>161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8" t="s">
        <v>84</v>
      </c>
      <c r="BK470" s="227">
        <f>ROUND(I470*H470,2)</f>
        <v>0</v>
      </c>
      <c r="BL470" s="18" t="s">
        <v>278</v>
      </c>
      <c r="BM470" s="226" t="s">
        <v>620</v>
      </c>
    </row>
    <row r="471" s="2" customFormat="1">
      <c r="A471" s="40"/>
      <c r="B471" s="41"/>
      <c r="C471" s="42"/>
      <c r="D471" s="228" t="s">
        <v>170</v>
      </c>
      <c r="E471" s="42"/>
      <c r="F471" s="229" t="s">
        <v>621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8" t="s">
        <v>170</v>
      </c>
      <c r="AU471" s="18" t="s">
        <v>86</v>
      </c>
    </row>
    <row r="472" s="12" customFormat="1" ht="22.8" customHeight="1">
      <c r="A472" s="12"/>
      <c r="B472" s="199"/>
      <c r="C472" s="200"/>
      <c r="D472" s="201" t="s">
        <v>77</v>
      </c>
      <c r="E472" s="213" t="s">
        <v>622</v>
      </c>
      <c r="F472" s="213" t="s">
        <v>623</v>
      </c>
      <c r="G472" s="200"/>
      <c r="H472" s="200"/>
      <c r="I472" s="203"/>
      <c r="J472" s="214">
        <f>BK472</f>
        <v>0</v>
      </c>
      <c r="K472" s="200"/>
      <c r="L472" s="205"/>
      <c r="M472" s="206"/>
      <c r="N472" s="207"/>
      <c r="O472" s="207"/>
      <c r="P472" s="208">
        <f>SUM(P473:P482)</f>
        <v>0</v>
      </c>
      <c r="Q472" s="207"/>
      <c r="R472" s="208">
        <f>SUM(R473:R482)</f>
        <v>0</v>
      </c>
      <c r="S472" s="207"/>
      <c r="T472" s="209">
        <f>SUM(T473:T482)</f>
        <v>0.023039999999999998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0" t="s">
        <v>86</v>
      </c>
      <c r="AT472" s="211" t="s">
        <v>77</v>
      </c>
      <c r="AU472" s="211" t="s">
        <v>84</v>
      </c>
      <c r="AY472" s="210" t="s">
        <v>161</v>
      </c>
      <c r="BK472" s="212">
        <f>SUM(BK473:BK482)</f>
        <v>0</v>
      </c>
    </row>
    <row r="473" s="2" customFormat="1" ht="21.75" customHeight="1">
      <c r="A473" s="40"/>
      <c r="B473" s="41"/>
      <c r="C473" s="215" t="s">
        <v>624</v>
      </c>
      <c r="D473" s="215" t="s">
        <v>163</v>
      </c>
      <c r="E473" s="216" t="s">
        <v>625</v>
      </c>
      <c r="F473" s="217" t="s">
        <v>626</v>
      </c>
      <c r="G473" s="218" t="s">
        <v>232</v>
      </c>
      <c r="H473" s="219">
        <v>2.8799999999999999</v>
      </c>
      <c r="I473" s="220"/>
      <c r="J473" s="221">
        <f>ROUND(I473*H473,2)</f>
        <v>0</v>
      </c>
      <c r="K473" s="217" t="s">
        <v>167</v>
      </c>
      <c r="L473" s="46"/>
      <c r="M473" s="222" t="s">
        <v>32</v>
      </c>
      <c r="N473" s="223" t="s">
        <v>49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0.0080000000000000002</v>
      </c>
      <c r="T473" s="225">
        <f>S473*H473</f>
        <v>0.023039999999999998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278</v>
      </c>
      <c r="AT473" s="226" t="s">
        <v>163</v>
      </c>
      <c r="AU473" s="226" t="s">
        <v>86</v>
      </c>
      <c r="AY473" s="18" t="s">
        <v>161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8" t="s">
        <v>84</v>
      </c>
      <c r="BK473" s="227">
        <f>ROUND(I473*H473,2)</f>
        <v>0</v>
      </c>
      <c r="BL473" s="18" t="s">
        <v>278</v>
      </c>
      <c r="BM473" s="226" t="s">
        <v>627</v>
      </c>
    </row>
    <row r="474" s="2" customFormat="1">
      <c r="A474" s="40"/>
      <c r="B474" s="41"/>
      <c r="C474" s="42"/>
      <c r="D474" s="228" t="s">
        <v>170</v>
      </c>
      <c r="E474" s="42"/>
      <c r="F474" s="229" t="s">
        <v>628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8" t="s">
        <v>170</v>
      </c>
      <c r="AU474" s="18" t="s">
        <v>86</v>
      </c>
    </row>
    <row r="475" s="13" customFormat="1">
      <c r="A475" s="13"/>
      <c r="B475" s="233"/>
      <c r="C475" s="234"/>
      <c r="D475" s="235" t="s">
        <v>172</v>
      </c>
      <c r="E475" s="236" t="s">
        <v>32</v>
      </c>
      <c r="F475" s="237" t="s">
        <v>526</v>
      </c>
      <c r="G475" s="234"/>
      <c r="H475" s="236" t="s">
        <v>32</v>
      </c>
      <c r="I475" s="238"/>
      <c r="J475" s="234"/>
      <c r="K475" s="234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172</v>
      </c>
      <c r="AU475" s="243" t="s">
        <v>86</v>
      </c>
      <c r="AV475" s="13" t="s">
        <v>84</v>
      </c>
      <c r="AW475" s="13" t="s">
        <v>39</v>
      </c>
      <c r="AX475" s="13" t="s">
        <v>78</v>
      </c>
      <c r="AY475" s="243" t="s">
        <v>161</v>
      </c>
    </row>
    <row r="476" s="14" customFormat="1">
      <c r="A476" s="14"/>
      <c r="B476" s="244"/>
      <c r="C476" s="245"/>
      <c r="D476" s="235" t="s">
        <v>172</v>
      </c>
      <c r="E476" s="246" t="s">
        <v>32</v>
      </c>
      <c r="F476" s="247" t="s">
        <v>629</v>
      </c>
      <c r="G476" s="245"/>
      <c r="H476" s="248">
        <v>2.8799999999999999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172</v>
      </c>
      <c r="AU476" s="254" t="s">
        <v>86</v>
      </c>
      <c r="AV476" s="14" t="s">
        <v>86</v>
      </c>
      <c r="AW476" s="14" t="s">
        <v>39</v>
      </c>
      <c r="AX476" s="14" t="s">
        <v>78</v>
      </c>
      <c r="AY476" s="254" t="s">
        <v>161</v>
      </c>
    </row>
    <row r="477" s="15" customFormat="1">
      <c r="A477" s="15"/>
      <c r="B477" s="255"/>
      <c r="C477" s="256"/>
      <c r="D477" s="235" t="s">
        <v>172</v>
      </c>
      <c r="E477" s="257" t="s">
        <v>32</v>
      </c>
      <c r="F477" s="258" t="s">
        <v>179</v>
      </c>
      <c r="G477" s="256"/>
      <c r="H477" s="259">
        <v>2.8799999999999999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5" t="s">
        <v>172</v>
      </c>
      <c r="AU477" s="265" t="s">
        <v>86</v>
      </c>
      <c r="AV477" s="15" t="s">
        <v>168</v>
      </c>
      <c r="AW477" s="15" t="s">
        <v>39</v>
      </c>
      <c r="AX477" s="15" t="s">
        <v>84</v>
      </c>
      <c r="AY477" s="265" t="s">
        <v>161</v>
      </c>
    </row>
    <row r="478" s="2" customFormat="1" ht="21.75" customHeight="1">
      <c r="A478" s="40"/>
      <c r="B478" s="41"/>
      <c r="C478" s="215" t="s">
        <v>630</v>
      </c>
      <c r="D478" s="215" t="s">
        <v>163</v>
      </c>
      <c r="E478" s="216" t="s">
        <v>631</v>
      </c>
      <c r="F478" s="217" t="s">
        <v>632</v>
      </c>
      <c r="G478" s="218" t="s">
        <v>232</v>
      </c>
      <c r="H478" s="219">
        <v>2.8799999999999999</v>
      </c>
      <c r="I478" s="220"/>
      <c r="J478" s="221">
        <f>ROUND(I478*H478,2)</f>
        <v>0</v>
      </c>
      <c r="K478" s="217" t="s">
        <v>167</v>
      </c>
      <c r="L478" s="46"/>
      <c r="M478" s="222" t="s">
        <v>32</v>
      </c>
      <c r="N478" s="223" t="s">
        <v>49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278</v>
      </c>
      <c r="AT478" s="226" t="s">
        <v>163</v>
      </c>
      <c r="AU478" s="226" t="s">
        <v>86</v>
      </c>
      <c r="AY478" s="18" t="s">
        <v>161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8" t="s">
        <v>84</v>
      </c>
      <c r="BK478" s="227">
        <f>ROUND(I478*H478,2)</f>
        <v>0</v>
      </c>
      <c r="BL478" s="18" t="s">
        <v>278</v>
      </c>
      <c r="BM478" s="226" t="s">
        <v>633</v>
      </c>
    </row>
    <row r="479" s="2" customFormat="1">
      <c r="A479" s="40"/>
      <c r="B479" s="41"/>
      <c r="C479" s="42"/>
      <c r="D479" s="228" t="s">
        <v>170</v>
      </c>
      <c r="E479" s="42"/>
      <c r="F479" s="229" t="s">
        <v>634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8" t="s">
        <v>170</v>
      </c>
      <c r="AU479" s="18" t="s">
        <v>86</v>
      </c>
    </row>
    <row r="480" s="13" customFormat="1">
      <c r="A480" s="13"/>
      <c r="B480" s="233"/>
      <c r="C480" s="234"/>
      <c r="D480" s="235" t="s">
        <v>172</v>
      </c>
      <c r="E480" s="236" t="s">
        <v>32</v>
      </c>
      <c r="F480" s="237" t="s">
        <v>635</v>
      </c>
      <c r="G480" s="234"/>
      <c r="H480" s="236" t="s">
        <v>32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3" t="s">
        <v>172</v>
      </c>
      <c r="AU480" s="243" t="s">
        <v>86</v>
      </c>
      <c r="AV480" s="13" t="s">
        <v>84</v>
      </c>
      <c r="AW480" s="13" t="s">
        <v>39</v>
      </c>
      <c r="AX480" s="13" t="s">
        <v>78</v>
      </c>
      <c r="AY480" s="243" t="s">
        <v>161</v>
      </c>
    </row>
    <row r="481" s="14" customFormat="1">
      <c r="A481" s="14"/>
      <c r="B481" s="244"/>
      <c r="C481" s="245"/>
      <c r="D481" s="235" t="s">
        <v>172</v>
      </c>
      <c r="E481" s="246" t="s">
        <v>32</v>
      </c>
      <c r="F481" s="247" t="s">
        <v>629</v>
      </c>
      <c r="G481" s="245"/>
      <c r="H481" s="248">
        <v>2.8799999999999999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172</v>
      </c>
      <c r="AU481" s="254" t="s">
        <v>86</v>
      </c>
      <c r="AV481" s="14" t="s">
        <v>86</v>
      </c>
      <c r="AW481" s="14" t="s">
        <v>39</v>
      </c>
      <c r="AX481" s="14" t="s">
        <v>78</v>
      </c>
      <c r="AY481" s="254" t="s">
        <v>161</v>
      </c>
    </row>
    <row r="482" s="15" customFormat="1">
      <c r="A482" s="15"/>
      <c r="B482" s="255"/>
      <c r="C482" s="256"/>
      <c r="D482" s="235" t="s">
        <v>172</v>
      </c>
      <c r="E482" s="257" t="s">
        <v>32</v>
      </c>
      <c r="F482" s="258" t="s">
        <v>179</v>
      </c>
      <c r="G482" s="256"/>
      <c r="H482" s="259">
        <v>2.8799999999999999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5" t="s">
        <v>172</v>
      </c>
      <c r="AU482" s="265" t="s">
        <v>86</v>
      </c>
      <c r="AV482" s="15" t="s">
        <v>168</v>
      </c>
      <c r="AW482" s="15" t="s">
        <v>39</v>
      </c>
      <c r="AX482" s="15" t="s">
        <v>84</v>
      </c>
      <c r="AY482" s="265" t="s">
        <v>161</v>
      </c>
    </row>
    <row r="483" s="12" customFormat="1" ht="22.8" customHeight="1">
      <c r="A483" s="12"/>
      <c r="B483" s="199"/>
      <c r="C483" s="200"/>
      <c r="D483" s="201" t="s">
        <v>77</v>
      </c>
      <c r="E483" s="213" t="s">
        <v>636</v>
      </c>
      <c r="F483" s="213" t="s">
        <v>637</v>
      </c>
      <c r="G483" s="200"/>
      <c r="H483" s="200"/>
      <c r="I483" s="203"/>
      <c r="J483" s="214">
        <f>BK483</f>
        <v>0</v>
      </c>
      <c r="K483" s="200"/>
      <c r="L483" s="205"/>
      <c r="M483" s="206"/>
      <c r="N483" s="207"/>
      <c r="O483" s="207"/>
      <c r="P483" s="208">
        <f>SUM(P484:P508)</f>
        <v>0</v>
      </c>
      <c r="Q483" s="207"/>
      <c r="R483" s="208">
        <f>SUM(R484:R508)</f>
        <v>0.99102504999999996</v>
      </c>
      <c r="S483" s="207"/>
      <c r="T483" s="209">
        <f>SUM(T484:T508)</f>
        <v>0.0060000000000000001</v>
      </c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R483" s="210" t="s">
        <v>86</v>
      </c>
      <c r="AT483" s="211" t="s">
        <v>77</v>
      </c>
      <c r="AU483" s="211" t="s">
        <v>84</v>
      </c>
      <c r="AY483" s="210" t="s">
        <v>161</v>
      </c>
      <c r="BK483" s="212">
        <f>SUM(BK484:BK508)</f>
        <v>0</v>
      </c>
    </row>
    <row r="484" s="2" customFormat="1" ht="24.15" customHeight="1">
      <c r="A484" s="40"/>
      <c r="B484" s="41"/>
      <c r="C484" s="215" t="s">
        <v>638</v>
      </c>
      <c r="D484" s="215" t="s">
        <v>163</v>
      </c>
      <c r="E484" s="216" t="s">
        <v>639</v>
      </c>
      <c r="F484" s="217" t="s">
        <v>640</v>
      </c>
      <c r="G484" s="218" t="s">
        <v>305</v>
      </c>
      <c r="H484" s="219">
        <v>940.90099999999995</v>
      </c>
      <c r="I484" s="220"/>
      <c r="J484" s="221">
        <f>ROUND(I484*H484,2)</f>
        <v>0</v>
      </c>
      <c r="K484" s="217" t="s">
        <v>167</v>
      </c>
      <c r="L484" s="46"/>
      <c r="M484" s="222" t="s">
        <v>32</v>
      </c>
      <c r="N484" s="223" t="s">
        <v>49</v>
      </c>
      <c r="O484" s="86"/>
      <c r="P484" s="224">
        <f>O484*H484</f>
        <v>0</v>
      </c>
      <c r="Q484" s="224">
        <v>5.0000000000000002E-05</v>
      </c>
      <c r="R484" s="224">
        <f>Q484*H484</f>
        <v>0.047045049999999998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278</v>
      </c>
      <c r="AT484" s="226" t="s">
        <v>163</v>
      </c>
      <c r="AU484" s="226" t="s">
        <v>86</v>
      </c>
      <c r="AY484" s="18" t="s">
        <v>161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8" t="s">
        <v>84</v>
      </c>
      <c r="BK484" s="227">
        <f>ROUND(I484*H484,2)</f>
        <v>0</v>
      </c>
      <c r="BL484" s="18" t="s">
        <v>278</v>
      </c>
      <c r="BM484" s="226" t="s">
        <v>641</v>
      </c>
    </row>
    <row r="485" s="2" customFormat="1">
      <c r="A485" s="40"/>
      <c r="B485" s="41"/>
      <c r="C485" s="42"/>
      <c r="D485" s="228" t="s">
        <v>170</v>
      </c>
      <c r="E485" s="42"/>
      <c r="F485" s="229" t="s">
        <v>642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8" t="s">
        <v>170</v>
      </c>
      <c r="AU485" s="18" t="s">
        <v>86</v>
      </c>
    </row>
    <row r="486" s="13" customFormat="1">
      <c r="A486" s="13"/>
      <c r="B486" s="233"/>
      <c r="C486" s="234"/>
      <c r="D486" s="235" t="s">
        <v>172</v>
      </c>
      <c r="E486" s="236" t="s">
        <v>32</v>
      </c>
      <c r="F486" s="237" t="s">
        <v>643</v>
      </c>
      <c r="G486" s="234"/>
      <c r="H486" s="236" t="s">
        <v>32</v>
      </c>
      <c r="I486" s="238"/>
      <c r="J486" s="234"/>
      <c r="K486" s="234"/>
      <c r="L486" s="239"/>
      <c r="M486" s="240"/>
      <c r="N486" s="241"/>
      <c r="O486" s="241"/>
      <c r="P486" s="241"/>
      <c r="Q486" s="241"/>
      <c r="R486" s="241"/>
      <c r="S486" s="241"/>
      <c r="T486" s="24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3" t="s">
        <v>172</v>
      </c>
      <c r="AU486" s="243" t="s">
        <v>86</v>
      </c>
      <c r="AV486" s="13" t="s">
        <v>84</v>
      </c>
      <c r="AW486" s="13" t="s">
        <v>39</v>
      </c>
      <c r="AX486" s="13" t="s">
        <v>78</v>
      </c>
      <c r="AY486" s="243" t="s">
        <v>161</v>
      </c>
    </row>
    <row r="487" s="14" customFormat="1">
      <c r="A487" s="14"/>
      <c r="B487" s="244"/>
      <c r="C487" s="245"/>
      <c r="D487" s="235" t="s">
        <v>172</v>
      </c>
      <c r="E487" s="246" t="s">
        <v>32</v>
      </c>
      <c r="F487" s="247" t="s">
        <v>644</v>
      </c>
      <c r="G487" s="245"/>
      <c r="H487" s="248">
        <v>565.62800000000004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172</v>
      </c>
      <c r="AU487" s="254" t="s">
        <v>86</v>
      </c>
      <c r="AV487" s="14" t="s">
        <v>86</v>
      </c>
      <c r="AW487" s="14" t="s">
        <v>39</v>
      </c>
      <c r="AX487" s="14" t="s">
        <v>78</v>
      </c>
      <c r="AY487" s="254" t="s">
        <v>161</v>
      </c>
    </row>
    <row r="488" s="14" customFormat="1">
      <c r="A488" s="14"/>
      <c r="B488" s="244"/>
      <c r="C488" s="245"/>
      <c r="D488" s="235" t="s">
        <v>172</v>
      </c>
      <c r="E488" s="246" t="s">
        <v>32</v>
      </c>
      <c r="F488" s="247" t="s">
        <v>645</v>
      </c>
      <c r="G488" s="245"/>
      <c r="H488" s="248">
        <v>375.27300000000002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172</v>
      </c>
      <c r="AU488" s="254" t="s">
        <v>86</v>
      </c>
      <c r="AV488" s="14" t="s">
        <v>86</v>
      </c>
      <c r="AW488" s="14" t="s">
        <v>39</v>
      </c>
      <c r="AX488" s="14" t="s">
        <v>78</v>
      </c>
      <c r="AY488" s="254" t="s">
        <v>161</v>
      </c>
    </row>
    <row r="489" s="15" customFormat="1">
      <c r="A489" s="15"/>
      <c r="B489" s="255"/>
      <c r="C489" s="256"/>
      <c r="D489" s="235" t="s">
        <v>172</v>
      </c>
      <c r="E489" s="257" t="s">
        <v>32</v>
      </c>
      <c r="F489" s="258" t="s">
        <v>179</v>
      </c>
      <c r="G489" s="256"/>
      <c r="H489" s="259">
        <v>940.90099999999995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172</v>
      </c>
      <c r="AU489" s="265" t="s">
        <v>86</v>
      </c>
      <c r="AV489" s="15" t="s">
        <v>168</v>
      </c>
      <c r="AW489" s="15" t="s">
        <v>39</v>
      </c>
      <c r="AX489" s="15" t="s">
        <v>84</v>
      </c>
      <c r="AY489" s="265" t="s">
        <v>161</v>
      </c>
    </row>
    <row r="490" s="2" customFormat="1" ht="44.25" customHeight="1">
      <c r="A490" s="40"/>
      <c r="B490" s="41"/>
      <c r="C490" s="266" t="s">
        <v>646</v>
      </c>
      <c r="D490" s="266" t="s">
        <v>208</v>
      </c>
      <c r="E490" s="267" t="s">
        <v>647</v>
      </c>
      <c r="F490" s="268" t="s">
        <v>648</v>
      </c>
      <c r="G490" s="269" t="s">
        <v>516</v>
      </c>
      <c r="H490" s="270">
        <v>1</v>
      </c>
      <c r="I490" s="271"/>
      <c r="J490" s="272">
        <f>ROUND(I490*H490,2)</f>
        <v>0</v>
      </c>
      <c r="K490" s="268" t="s">
        <v>32</v>
      </c>
      <c r="L490" s="273"/>
      <c r="M490" s="274" t="s">
        <v>32</v>
      </c>
      <c r="N490" s="275" t="s">
        <v>49</v>
      </c>
      <c r="O490" s="86"/>
      <c r="P490" s="224">
        <f>O490*H490</f>
        <v>0</v>
      </c>
      <c r="Q490" s="224">
        <v>0.94089999999999996</v>
      </c>
      <c r="R490" s="224">
        <f>Q490*H490</f>
        <v>0.94089999999999996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364</v>
      </c>
      <c r="AT490" s="226" t="s">
        <v>208</v>
      </c>
      <c r="AU490" s="226" t="s">
        <v>86</v>
      </c>
      <c r="AY490" s="18" t="s">
        <v>161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8" t="s">
        <v>84</v>
      </c>
      <c r="BK490" s="227">
        <f>ROUND(I490*H490,2)</f>
        <v>0</v>
      </c>
      <c r="BL490" s="18" t="s">
        <v>278</v>
      </c>
      <c r="BM490" s="226" t="s">
        <v>649</v>
      </c>
    </row>
    <row r="491" s="13" customFormat="1">
      <c r="A491" s="13"/>
      <c r="B491" s="233"/>
      <c r="C491" s="234"/>
      <c r="D491" s="235" t="s">
        <v>172</v>
      </c>
      <c r="E491" s="236" t="s">
        <v>32</v>
      </c>
      <c r="F491" s="237" t="s">
        <v>643</v>
      </c>
      <c r="G491" s="234"/>
      <c r="H491" s="236" t="s">
        <v>32</v>
      </c>
      <c r="I491" s="238"/>
      <c r="J491" s="234"/>
      <c r="K491" s="234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172</v>
      </c>
      <c r="AU491" s="243" t="s">
        <v>86</v>
      </c>
      <c r="AV491" s="13" t="s">
        <v>84</v>
      </c>
      <c r="AW491" s="13" t="s">
        <v>39</v>
      </c>
      <c r="AX491" s="13" t="s">
        <v>78</v>
      </c>
      <c r="AY491" s="243" t="s">
        <v>161</v>
      </c>
    </row>
    <row r="492" s="14" customFormat="1">
      <c r="A492" s="14"/>
      <c r="B492" s="244"/>
      <c r="C492" s="245"/>
      <c r="D492" s="235" t="s">
        <v>172</v>
      </c>
      <c r="E492" s="246" t="s">
        <v>32</v>
      </c>
      <c r="F492" s="247" t="s">
        <v>84</v>
      </c>
      <c r="G492" s="245"/>
      <c r="H492" s="248">
        <v>1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172</v>
      </c>
      <c r="AU492" s="254" t="s">
        <v>86</v>
      </c>
      <c r="AV492" s="14" t="s">
        <v>86</v>
      </c>
      <c r="AW492" s="14" t="s">
        <v>39</v>
      </c>
      <c r="AX492" s="14" t="s">
        <v>84</v>
      </c>
      <c r="AY492" s="254" t="s">
        <v>161</v>
      </c>
    </row>
    <row r="493" s="2" customFormat="1" ht="24.15" customHeight="1">
      <c r="A493" s="40"/>
      <c r="B493" s="41"/>
      <c r="C493" s="215" t="s">
        <v>650</v>
      </c>
      <c r="D493" s="215" t="s">
        <v>163</v>
      </c>
      <c r="E493" s="216" t="s">
        <v>651</v>
      </c>
      <c r="F493" s="217" t="s">
        <v>652</v>
      </c>
      <c r="G493" s="218" t="s">
        <v>265</v>
      </c>
      <c r="H493" s="219">
        <v>7.7000000000000002</v>
      </c>
      <c r="I493" s="220"/>
      <c r="J493" s="221">
        <f>ROUND(I493*H493,2)</f>
        <v>0</v>
      </c>
      <c r="K493" s="217" t="s">
        <v>167</v>
      </c>
      <c r="L493" s="46"/>
      <c r="M493" s="222" t="s">
        <v>32</v>
      </c>
      <c r="N493" s="223" t="s">
        <v>49</v>
      </c>
      <c r="O493" s="86"/>
      <c r="P493" s="224">
        <f>O493*H493</f>
        <v>0</v>
      </c>
      <c r="Q493" s="224">
        <v>0.00040000000000000002</v>
      </c>
      <c r="R493" s="224">
        <f>Q493*H493</f>
        <v>0.0030800000000000003</v>
      </c>
      <c r="S493" s="224">
        <v>0</v>
      </c>
      <c r="T493" s="225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26" t="s">
        <v>278</v>
      </c>
      <c r="AT493" s="226" t="s">
        <v>163</v>
      </c>
      <c r="AU493" s="226" t="s">
        <v>86</v>
      </c>
      <c r="AY493" s="18" t="s">
        <v>161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8" t="s">
        <v>84</v>
      </c>
      <c r="BK493" s="227">
        <f>ROUND(I493*H493,2)</f>
        <v>0</v>
      </c>
      <c r="BL493" s="18" t="s">
        <v>278</v>
      </c>
      <c r="BM493" s="226" t="s">
        <v>653</v>
      </c>
    </row>
    <row r="494" s="2" customFormat="1">
      <c r="A494" s="40"/>
      <c r="B494" s="41"/>
      <c r="C494" s="42"/>
      <c r="D494" s="228" t="s">
        <v>170</v>
      </c>
      <c r="E494" s="42"/>
      <c r="F494" s="229" t="s">
        <v>654</v>
      </c>
      <c r="G494" s="42"/>
      <c r="H494" s="42"/>
      <c r="I494" s="230"/>
      <c r="J494" s="42"/>
      <c r="K494" s="42"/>
      <c r="L494" s="46"/>
      <c r="M494" s="231"/>
      <c r="N494" s="232"/>
      <c r="O494" s="86"/>
      <c r="P494" s="86"/>
      <c r="Q494" s="86"/>
      <c r="R494" s="86"/>
      <c r="S494" s="86"/>
      <c r="T494" s="87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8" t="s">
        <v>170</v>
      </c>
      <c r="AU494" s="18" t="s">
        <v>86</v>
      </c>
    </row>
    <row r="495" s="13" customFormat="1">
      <c r="A495" s="13"/>
      <c r="B495" s="233"/>
      <c r="C495" s="234"/>
      <c r="D495" s="235" t="s">
        <v>172</v>
      </c>
      <c r="E495" s="236" t="s">
        <v>32</v>
      </c>
      <c r="F495" s="237" t="s">
        <v>655</v>
      </c>
      <c r="G495" s="234"/>
      <c r="H495" s="236" t="s">
        <v>32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172</v>
      </c>
      <c r="AU495" s="243" t="s">
        <v>86</v>
      </c>
      <c r="AV495" s="13" t="s">
        <v>84</v>
      </c>
      <c r="AW495" s="13" t="s">
        <v>39</v>
      </c>
      <c r="AX495" s="13" t="s">
        <v>78</v>
      </c>
      <c r="AY495" s="243" t="s">
        <v>161</v>
      </c>
    </row>
    <row r="496" s="14" customFormat="1">
      <c r="A496" s="14"/>
      <c r="B496" s="244"/>
      <c r="C496" s="245"/>
      <c r="D496" s="235" t="s">
        <v>172</v>
      </c>
      <c r="E496" s="246" t="s">
        <v>32</v>
      </c>
      <c r="F496" s="247" t="s">
        <v>656</v>
      </c>
      <c r="G496" s="245"/>
      <c r="H496" s="248">
        <v>7.7000000000000002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172</v>
      </c>
      <c r="AU496" s="254" t="s">
        <v>86</v>
      </c>
      <c r="AV496" s="14" t="s">
        <v>86</v>
      </c>
      <c r="AW496" s="14" t="s">
        <v>39</v>
      </c>
      <c r="AX496" s="14" t="s">
        <v>78</v>
      </c>
      <c r="AY496" s="254" t="s">
        <v>161</v>
      </c>
    </row>
    <row r="497" s="15" customFormat="1">
      <c r="A497" s="15"/>
      <c r="B497" s="255"/>
      <c r="C497" s="256"/>
      <c r="D497" s="235" t="s">
        <v>172</v>
      </c>
      <c r="E497" s="257" t="s">
        <v>32</v>
      </c>
      <c r="F497" s="258" t="s">
        <v>179</v>
      </c>
      <c r="G497" s="256"/>
      <c r="H497" s="259">
        <v>7.7000000000000002</v>
      </c>
      <c r="I497" s="260"/>
      <c r="J497" s="256"/>
      <c r="K497" s="256"/>
      <c r="L497" s="261"/>
      <c r="M497" s="262"/>
      <c r="N497" s="263"/>
      <c r="O497" s="263"/>
      <c r="P497" s="263"/>
      <c r="Q497" s="263"/>
      <c r="R497" s="263"/>
      <c r="S497" s="263"/>
      <c r="T497" s="26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5" t="s">
        <v>172</v>
      </c>
      <c r="AU497" s="265" t="s">
        <v>86</v>
      </c>
      <c r="AV497" s="15" t="s">
        <v>168</v>
      </c>
      <c r="AW497" s="15" t="s">
        <v>39</v>
      </c>
      <c r="AX497" s="15" t="s">
        <v>84</v>
      </c>
      <c r="AY497" s="265" t="s">
        <v>161</v>
      </c>
    </row>
    <row r="498" s="2" customFormat="1" ht="33" customHeight="1">
      <c r="A498" s="40"/>
      <c r="B498" s="41"/>
      <c r="C498" s="266" t="s">
        <v>657</v>
      </c>
      <c r="D498" s="266" t="s">
        <v>208</v>
      </c>
      <c r="E498" s="267" t="s">
        <v>658</v>
      </c>
      <c r="F498" s="268" t="s">
        <v>659</v>
      </c>
      <c r="G498" s="269" t="s">
        <v>265</v>
      </c>
      <c r="H498" s="270">
        <v>7.7000000000000002</v>
      </c>
      <c r="I498" s="271"/>
      <c r="J498" s="272">
        <f>ROUND(I498*H498,2)</f>
        <v>0</v>
      </c>
      <c r="K498" s="268" t="s">
        <v>32</v>
      </c>
      <c r="L498" s="273"/>
      <c r="M498" s="274" t="s">
        <v>32</v>
      </c>
      <c r="N498" s="275" t="s">
        <v>49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364</v>
      </c>
      <c r="AT498" s="226" t="s">
        <v>208</v>
      </c>
      <c r="AU498" s="226" t="s">
        <v>86</v>
      </c>
      <c r="AY498" s="18" t="s">
        <v>161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8" t="s">
        <v>84</v>
      </c>
      <c r="BK498" s="227">
        <f>ROUND(I498*H498,2)</f>
        <v>0</v>
      </c>
      <c r="BL498" s="18" t="s">
        <v>278</v>
      </c>
      <c r="BM498" s="226" t="s">
        <v>660</v>
      </c>
    </row>
    <row r="499" s="13" customFormat="1">
      <c r="A499" s="13"/>
      <c r="B499" s="233"/>
      <c r="C499" s="234"/>
      <c r="D499" s="235" t="s">
        <v>172</v>
      </c>
      <c r="E499" s="236" t="s">
        <v>32</v>
      </c>
      <c r="F499" s="237" t="s">
        <v>661</v>
      </c>
      <c r="G499" s="234"/>
      <c r="H499" s="236" t="s">
        <v>32</v>
      </c>
      <c r="I499" s="238"/>
      <c r="J499" s="234"/>
      <c r="K499" s="234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172</v>
      </c>
      <c r="AU499" s="243" t="s">
        <v>86</v>
      </c>
      <c r="AV499" s="13" t="s">
        <v>84</v>
      </c>
      <c r="AW499" s="13" t="s">
        <v>39</v>
      </c>
      <c r="AX499" s="13" t="s">
        <v>78</v>
      </c>
      <c r="AY499" s="243" t="s">
        <v>161</v>
      </c>
    </row>
    <row r="500" s="14" customFormat="1">
      <c r="A500" s="14"/>
      <c r="B500" s="244"/>
      <c r="C500" s="245"/>
      <c r="D500" s="235" t="s">
        <v>172</v>
      </c>
      <c r="E500" s="246" t="s">
        <v>32</v>
      </c>
      <c r="F500" s="247" t="s">
        <v>662</v>
      </c>
      <c r="G500" s="245"/>
      <c r="H500" s="248">
        <v>7.7000000000000002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172</v>
      </c>
      <c r="AU500" s="254" t="s">
        <v>86</v>
      </c>
      <c r="AV500" s="14" t="s">
        <v>86</v>
      </c>
      <c r="AW500" s="14" t="s">
        <v>39</v>
      </c>
      <c r="AX500" s="14" t="s">
        <v>84</v>
      </c>
      <c r="AY500" s="254" t="s">
        <v>161</v>
      </c>
    </row>
    <row r="501" s="2" customFormat="1" ht="24.15" customHeight="1">
      <c r="A501" s="40"/>
      <c r="B501" s="41"/>
      <c r="C501" s="215" t="s">
        <v>663</v>
      </c>
      <c r="D501" s="215" t="s">
        <v>163</v>
      </c>
      <c r="E501" s="216" t="s">
        <v>664</v>
      </c>
      <c r="F501" s="217" t="s">
        <v>665</v>
      </c>
      <c r="G501" s="218" t="s">
        <v>510</v>
      </c>
      <c r="H501" s="219">
        <v>1</v>
      </c>
      <c r="I501" s="220"/>
      <c r="J501" s="221">
        <f>ROUND(I501*H501,2)</f>
        <v>0</v>
      </c>
      <c r="K501" s="217" t="s">
        <v>32</v>
      </c>
      <c r="L501" s="46"/>
      <c r="M501" s="222" t="s">
        <v>32</v>
      </c>
      <c r="N501" s="223" t="s">
        <v>49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0.0030000000000000001</v>
      </c>
      <c r="T501" s="225">
        <f>S501*H501</f>
        <v>0.0030000000000000001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278</v>
      </c>
      <c r="AT501" s="226" t="s">
        <v>163</v>
      </c>
      <c r="AU501" s="226" t="s">
        <v>86</v>
      </c>
      <c r="AY501" s="18" t="s">
        <v>161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8" t="s">
        <v>84</v>
      </c>
      <c r="BK501" s="227">
        <f>ROUND(I501*H501,2)</f>
        <v>0</v>
      </c>
      <c r="BL501" s="18" t="s">
        <v>278</v>
      </c>
      <c r="BM501" s="226" t="s">
        <v>666</v>
      </c>
    </row>
    <row r="502" s="13" customFormat="1">
      <c r="A502" s="13"/>
      <c r="B502" s="233"/>
      <c r="C502" s="234"/>
      <c r="D502" s="235" t="s">
        <v>172</v>
      </c>
      <c r="E502" s="236" t="s">
        <v>32</v>
      </c>
      <c r="F502" s="237" t="s">
        <v>667</v>
      </c>
      <c r="G502" s="234"/>
      <c r="H502" s="236" t="s">
        <v>32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3" t="s">
        <v>172</v>
      </c>
      <c r="AU502" s="243" t="s">
        <v>86</v>
      </c>
      <c r="AV502" s="13" t="s">
        <v>84</v>
      </c>
      <c r="AW502" s="13" t="s">
        <v>39</v>
      </c>
      <c r="AX502" s="13" t="s">
        <v>78</v>
      </c>
      <c r="AY502" s="243" t="s">
        <v>161</v>
      </c>
    </row>
    <row r="503" s="14" customFormat="1">
      <c r="A503" s="14"/>
      <c r="B503" s="244"/>
      <c r="C503" s="245"/>
      <c r="D503" s="235" t="s">
        <v>172</v>
      </c>
      <c r="E503" s="246" t="s">
        <v>32</v>
      </c>
      <c r="F503" s="247" t="s">
        <v>84</v>
      </c>
      <c r="G503" s="245"/>
      <c r="H503" s="248">
        <v>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172</v>
      </c>
      <c r="AU503" s="254" t="s">
        <v>86</v>
      </c>
      <c r="AV503" s="14" t="s">
        <v>86</v>
      </c>
      <c r="AW503" s="14" t="s">
        <v>39</v>
      </c>
      <c r="AX503" s="14" t="s">
        <v>84</v>
      </c>
      <c r="AY503" s="254" t="s">
        <v>161</v>
      </c>
    </row>
    <row r="504" s="2" customFormat="1" ht="24.15" customHeight="1">
      <c r="A504" s="40"/>
      <c r="B504" s="41"/>
      <c r="C504" s="215" t="s">
        <v>668</v>
      </c>
      <c r="D504" s="215" t="s">
        <v>163</v>
      </c>
      <c r="E504" s="216" t="s">
        <v>669</v>
      </c>
      <c r="F504" s="217" t="s">
        <v>670</v>
      </c>
      <c r="G504" s="218" t="s">
        <v>510</v>
      </c>
      <c r="H504" s="219">
        <v>1</v>
      </c>
      <c r="I504" s="220"/>
      <c r="J504" s="221">
        <f>ROUND(I504*H504,2)</f>
        <v>0</v>
      </c>
      <c r="K504" s="217" t="s">
        <v>32</v>
      </c>
      <c r="L504" s="46"/>
      <c r="M504" s="222" t="s">
        <v>32</v>
      </c>
      <c r="N504" s="223" t="s">
        <v>49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0.0030000000000000001</v>
      </c>
      <c r="T504" s="225">
        <f>S504*H504</f>
        <v>0.0030000000000000001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278</v>
      </c>
      <c r="AT504" s="226" t="s">
        <v>163</v>
      </c>
      <c r="AU504" s="226" t="s">
        <v>86</v>
      </c>
      <c r="AY504" s="18" t="s">
        <v>161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8" t="s">
        <v>84</v>
      </c>
      <c r="BK504" s="227">
        <f>ROUND(I504*H504,2)</f>
        <v>0</v>
      </c>
      <c r="BL504" s="18" t="s">
        <v>278</v>
      </c>
      <c r="BM504" s="226" t="s">
        <v>671</v>
      </c>
    </row>
    <row r="505" s="13" customFormat="1">
      <c r="A505" s="13"/>
      <c r="B505" s="233"/>
      <c r="C505" s="234"/>
      <c r="D505" s="235" t="s">
        <v>172</v>
      </c>
      <c r="E505" s="236" t="s">
        <v>32</v>
      </c>
      <c r="F505" s="237" t="s">
        <v>667</v>
      </c>
      <c r="G505" s="234"/>
      <c r="H505" s="236" t="s">
        <v>32</v>
      </c>
      <c r="I505" s="238"/>
      <c r="J505" s="234"/>
      <c r="K505" s="234"/>
      <c r="L505" s="239"/>
      <c r="M505" s="240"/>
      <c r="N505" s="241"/>
      <c r="O505" s="241"/>
      <c r="P505" s="241"/>
      <c r="Q505" s="241"/>
      <c r="R505" s="241"/>
      <c r="S505" s="241"/>
      <c r="T505" s="24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3" t="s">
        <v>172</v>
      </c>
      <c r="AU505" s="243" t="s">
        <v>86</v>
      </c>
      <c r="AV505" s="13" t="s">
        <v>84</v>
      </c>
      <c r="AW505" s="13" t="s">
        <v>39</v>
      </c>
      <c r="AX505" s="13" t="s">
        <v>78</v>
      </c>
      <c r="AY505" s="243" t="s">
        <v>161</v>
      </c>
    </row>
    <row r="506" s="14" customFormat="1">
      <c r="A506" s="14"/>
      <c r="B506" s="244"/>
      <c r="C506" s="245"/>
      <c r="D506" s="235" t="s">
        <v>172</v>
      </c>
      <c r="E506" s="246" t="s">
        <v>32</v>
      </c>
      <c r="F506" s="247" t="s">
        <v>84</v>
      </c>
      <c r="G506" s="245"/>
      <c r="H506" s="248">
        <v>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172</v>
      </c>
      <c r="AU506" s="254" t="s">
        <v>86</v>
      </c>
      <c r="AV506" s="14" t="s">
        <v>86</v>
      </c>
      <c r="AW506" s="14" t="s">
        <v>39</v>
      </c>
      <c r="AX506" s="14" t="s">
        <v>84</v>
      </c>
      <c r="AY506" s="254" t="s">
        <v>161</v>
      </c>
    </row>
    <row r="507" s="2" customFormat="1" ht="44.25" customHeight="1">
      <c r="A507" s="40"/>
      <c r="B507" s="41"/>
      <c r="C507" s="215" t="s">
        <v>672</v>
      </c>
      <c r="D507" s="215" t="s">
        <v>163</v>
      </c>
      <c r="E507" s="216" t="s">
        <v>673</v>
      </c>
      <c r="F507" s="217" t="s">
        <v>674</v>
      </c>
      <c r="G507" s="218" t="s">
        <v>211</v>
      </c>
      <c r="H507" s="219">
        <v>0.99099999999999999</v>
      </c>
      <c r="I507" s="220"/>
      <c r="J507" s="221">
        <f>ROUND(I507*H507,2)</f>
        <v>0</v>
      </c>
      <c r="K507" s="217" t="s">
        <v>167</v>
      </c>
      <c r="L507" s="46"/>
      <c r="M507" s="222" t="s">
        <v>32</v>
      </c>
      <c r="N507" s="223" t="s">
        <v>49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278</v>
      </c>
      <c r="AT507" s="226" t="s">
        <v>163</v>
      </c>
      <c r="AU507" s="226" t="s">
        <v>86</v>
      </c>
      <c r="AY507" s="18" t="s">
        <v>161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8" t="s">
        <v>84</v>
      </c>
      <c r="BK507" s="227">
        <f>ROUND(I507*H507,2)</f>
        <v>0</v>
      </c>
      <c r="BL507" s="18" t="s">
        <v>278</v>
      </c>
      <c r="BM507" s="226" t="s">
        <v>675</v>
      </c>
    </row>
    <row r="508" s="2" customFormat="1">
      <c r="A508" s="40"/>
      <c r="B508" s="41"/>
      <c r="C508" s="42"/>
      <c r="D508" s="228" t="s">
        <v>170</v>
      </c>
      <c r="E508" s="42"/>
      <c r="F508" s="229" t="s">
        <v>676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8" t="s">
        <v>170</v>
      </c>
      <c r="AU508" s="18" t="s">
        <v>86</v>
      </c>
    </row>
    <row r="509" s="12" customFormat="1" ht="22.8" customHeight="1">
      <c r="A509" s="12"/>
      <c r="B509" s="199"/>
      <c r="C509" s="200"/>
      <c r="D509" s="201" t="s">
        <v>77</v>
      </c>
      <c r="E509" s="213" t="s">
        <v>677</v>
      </c>
      <c r="F509" s="213" t="s">
        <v>678</v>
      </c>
      <c r="G509" s="200"/>
      <c r="H509" s="200"/>
      <c r="I509" s="203"/>
      <c r="J509" s="214">
        <f>BK509</f>
        <v>0</v>
      </c>
      <c r="K509" s="200"/>
      <c r="L509" s="205"/>
      <c r="M509" s="206"/>
      <c r="N509" s="207"/>
      <c r="O509" s="207"/>
      <c r="P509" s="208">
        <f>SUM(P510:P566)</f>
        <v>0</v>
      </c>
      <c r="Q509" s="207"/>
      <c r="R509" s="208">
        <f>SUM(R510:R566)</f>
        <v>0.31930059999999999</v>
      </c>
      <c r="S509" s="207"/>
      <c r="T509" s="209">
        <f>SUM(T510:T566)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86</v>
      </c>
      <c r="AT509" s="211" t="s">
        <v>77</v>
      </c>
      <c r="AU509" s="211" t="s">
        <v>84</v>
      </c>
      <c r="AY509" s="210" t="s">
        <v>161</v>
      </c>
      <c r="BK509" s="212">
        <f>SUM(BK510:BK566)</f>
        <v>0</v>
      </c>
    </row>
    <row r="510" s="2" customFormat="1" ht="24.15" customHeight="1">
      <c r="A510" s="40"/>
      <c r="B510" s="41"/>
      <c r="C510" s="215" t="s">
        <v>679</v>
      </c>
      <c r="D510" s="215" t="s">
        <v>163</v>
      </c>
      <c r="E510" s="216" t="s">
        <v>680</v>
      </c>
      <c r="F510" s="217" t="s">
        <v>681</v>
      </c>
      <c r="G510" s="218" t="s">
        <v>232</v>
      </c>
      <c r="H510" s="219">
        <v>6.5</v>
      </c>
      <c r="I510" s="220"/>
      <c r="J510" s="221">
        <f>ROUND(I510*H510,2)</f>
        <v>0</v>
      </c>
      <c r="K510" s="217" t="s">
        <v>167</v>
      </c>
      <c r="L510" s="46"/>
      <c r="M510" s="222" t="s">
        <v>32</v>
      </c>
      <c r="N510" s="223" t="s">
        <v>49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278</v>
      </c>
      <c r="AT510" s="226" t="s">
        <v>163</v>
      </c>
      <c r="AU510" s="226" t="s">
        <v>86</v>
      </c>
      <c r="AY510" s="18" t="s">
        <v>161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8" t="s">
        <v>84</v>
      </c>
      <c r="BK510" s="227">
        <f>ROUND(I510*H510,2)</f>
        <v>0</v>
      </c>
      <c r="BL510" s="18" t="s">
        <v>278</v>
      </c>
      <c r="BM510" s="226" t="s">
        <v>682</v>
      </c>
    </row>
    <row r="511" s="2" customFormat="1">
      <c r="A511" s="40"/>
      <c r="B511" s="41"/>
      <c r="C511" s="42"/>
      <c r="D511" s="228" t="s">
        <v>170</v>
      </c>
      <c r="E511" s="42"/>
      <c r="F511" s="229" t="s">
        <v>683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8" t="s">
        <v>170</v>
      </c>
      <c r="AU511" s="18" t="s">
        <v>86</v>
      </c>
    </row>
    <row r="512" s="13" customFormat="1">
      <c r="A512" s="13"/>
      <c r="B512" s="233"/>
      <c r="C512" s="234"/>
      <c r="D512" s="235" t="s">
        <v>172</v>
      </c>
      <c r="E512" s="236" t="s">
        <v>32</v>
      </c>
      <c r="F512" s="237" t="s">
        <v>499</v>
      </c>
      <c r="G512" s="234"/>
      <c r="H512" s="236" t="s">
        <v>32</v>
      </c>
      <c r="I512" s="238"/>
      <c r="J512" s="234"/>
      <c r="K512" s="234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172</v>
      </c>
      <c r="AU512" s="243" t="s">
        <v>86</v>
      </c>
      <c r="AV512" s="13" t="s">
        <v>84</v>
      </c>
      <c r="AW512" s="13" t="s">
        <v>39</v>
      </c>
      <c r="AX512" s="13" t="s">
        <v>78</v>
      </c>
      <c r="AY512" s="243" t="s">
        <v>161</v>
      </c>
    </row>
    <row r="513" s="14" customFormat="1">
      <c r="A513" s="14"/>
      <c r="B513" s="244"/>
      <c r="C513" s="245"/>
      <c r="D513" s="235" t="s">
        <v>172</v>
      </c>
      <c r="E513" s="246" t="s">
        <v>32</v>
      </c>
      <c r="F513" s="247" t="s">
        <v>552</v>
      </c>
      <c r="G513" s="245"/>
      <c r="H513" s="248">
        <v>3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172</v>
      </c>
      <c r="AU513" s="254" t="s">
        <v>86</v>
      </c>
      <c r="AV513" s="14" t="s">
        <v>86</v>
      </c>
      <c r="AW513" s="14" t="s">
        <v>39</v>
      </c>
      <c r="AX513" s="14" t="s">
        <v>78</v>
      </c>
      <c r="AY513" s="254" t="s">
        <v>161</v>
      </c>
    </row>
    <row r="514" s="13" customFormat="1">
      <c r="A514" s="13"/>
      <c r="B514" s="233"/>
      <c r="C514" s="234"/>
      <c r="D514" s="235" t="s">
        <v>172</v>
      </c>
      <c r="E514" s="236" t="s">
        <v>32</v>
      </c>
      <c r="F514" s="237" t="s">
        <v>501</v>
      </c>
      <c r="G514" s="234"/>
      <c r="H514" s="236" t="s">
        <v>32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172</v>
      </c>
      <c r="AU514" s="243" t="s">
        <v>86</v>
      </c>
      <c r="AV514" s="13" t="s">
        <v>84</v>
      </c>
      <c r="AW514" s="13" t="s">
        <v>39</v>
      </c>
      <c r="AX514" s="13" t="s">
        <v>78</v>
      </c>
      <c r="AY514" s="243" t="s">
        <v>161</v>
      </c>
    </row>
    <row r="515" s="14" customFormat="1">
      <c r="A515" s="14"/>
      <c r="B515" s="244"/>
      <c r="C515" s="245"/>
      <c r="D515" s="235" t="s">
        <v>172</v>
      </c>
      <c r="E515" s="246" t="s">
        <v>32</v>
      </c>
      <c r="F515" s="247" t="s">
        <v>553</v>
      </c>
      <c r="G515" s="245"/>
      <c r="H515" s="248">
        <v>3.5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172</v>
      </c>
      <c r="AU515" s="254" t="s">
        <v>86</v>
      </c>
      <c r="AV515" s="14" t="s">
        <v>86</v>
      </c>
      <c r="AW515" s="14" t="s">
        <v>39</v>
      </c>
      <c r="AX515" s="14" t="s">
        <v>78</v>
      </c>
      <c r="AY515" s="254" t="s">
        <v>161</v>
      </c>
    </row>
    <row r="516" s="15" customFormat="1">
      <c r="A516" s="15"/>
      <c r="B516" s="255"/>
      <c r="C516" s="256"/>
      <c r="D516" s="235" t="s">
        <v>172</v>
      </c>
      <c r="E516" s="257" t="s">
        <v>32</v>
      </c>
      <c r="F516" s="258" t="s">
        <v>179</v>
      </c>
      <c r="G516" s="256"/>
      <c r="H516" s="259">
        <v>6.5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5" t="s">
        <v>172</v>
      </c>
      <c r="AU516" s="265" t="s">
        <v>86</v>
      </c>
      <c r="AV516" s="15" t="s">
        <v>168</v>
      </c>
      <c r="AW516" s="15" t="s">
        <v>39</v>
      </c>
      <c r="AX516" s="15" t="s">
        <v>84</v>
      </c>
      <c r="AY516" s="265" t="s">
        <v>161</v>
      </c>
    </row>
    <row r="517" s="2" customFormat="1" ht="24.15" customHeight="1">
      <c r="A517" s="40"/>
      <c r="B517" s="41"/>
      <c r="C517" s="215" t="s">
        <v>684</v>
      </c>
      <c r="D517" s="215" t="s">
        <v>163</v>
      </c>
      <c r="E517" s="216" t="s">
        <v>685</v>
      </c>
      <c r="F517" s="217" t="s">
        <v>686</v>
      </c>
      <c r="G517" s="218" t="s">
        <v>232</v>
      </c>
      <c r="H517" s="219">
        <v>6.5</v>
      </c>
      <c r="I517" s="220"/>
      <c r="J517" s="221">
        <f>ROUND(I517*H517,2)</f>
        <v>0</v>
      </c>
      <c r="K517" s="217" t="s">
        <v>167</v>
      </c>
      <c r="L517" s="46"/>
      <c r="M517" s="222" t="s">
        <v>32</v>
      </c>
      <c r="N517" s="223" t="s">
        <v>49</v>
      </c>
      <c r="O517" s="86"/>
      <c r="P517" s="224">
        <f>O517*H517</f>
        <v>0</v>
      </c>
      <c r="Q517" s="224">
        <v>0.00029999999999999997</v>
      </c>
      <c r="R517" s="224">
        <f>Q517*H517</f>
        <v>0.0019499999999999999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278</v>
      </c>
      <c r="AT517" s="226" t="s">
        <v>163</v>
      </c>
      <c r="AU517" s="226" t="s">
        <v>86</v>
      </c>
      <c r="AY517" s="18" t="s">
        <v>161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8" t="s">
        <v>84</v>
      </c>
      <c r="BK517" s="227">
        <f>ROUND(I517*H517,2)</f>
        <v>0</v>
      </c>
      <c r="BL517" s="18" t="s">
        <v>278</v>
      </c>
      <c r="BM517" s="226" t="s">
        <v>687</v>
      </c>
    </row>
    <row r="518" s="2" customFormat="1">
      <c r="A518" s="40"/>
      <c r="B518" s="41"/>
      <c r="C518" s="42"/>
      <c r="D518" s="228" t="s">
        <v>170</v>
      </c>
      <c r="E518" s="42"/>
      <c r="F518" s="229" t="s">
        <v>688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8" t="s">
        <v>170</v>
      </c>
      <c r="AU518" s="18" t="s">
        <v>86</v>
      </c>
    </row>
    <row r="519" s="13" customFormat="1">
      <c r="A519" s="13"/>
      <c r="B519" s="233"/>
      <c r="C519" s="234"/>
      <c r="D519" s="235" t="s">
        <v>172</v>
      </c>
      <c r="E519" s="236" t="s">
        <v>32</v>
      </c>
      <c r="F519" s="237" t="s">
        <v>689</v>
      </c>
      <c r="G519" s="234"/>
      <c r="H519" s="236" t="s">
        <v>32</v>
      </c>
      <c r="I519" s="238"/>
      <c r="J519" s="234"/>
      <c r="K519" s="234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172</v>
      </c>
      <c r="AU519" s="243" t="s">
        <v>86</v>
      </c>
      <c r="AV519" s="13" t="s">
        <v>84</v>
      </c>
      <c r="AW519" s="13" t="s">
        <v>39</v>
      </c>
      <c r="AX519" s="13" t="s">
        <v>78</v>
      </c>
      <c r="AY519" s="243" t="s">
        <v>161</v>
      </c>
    </row>
    <row r="520" s="14" customFormat="1">
      <c r="A520" s="14"/>
      <c r="B520" s="244"/>
      <c r="C520" s="245"/>
      <c r="D520" s="235" t="s">
        <v>172</v>
      </c>
      <c r="E520" s="246" t="s">
        <v>32</v>
      </c>
      <c r="F520" s="247" t="s">
        <v>690</v>
      </c>
      <c r="G520" s="245"/>
      <c r="H520" s="248">
        <v>6.5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172</v>
      </c>
      <c r="AU520" s="254" t="s">
        <v>86</v>
      </c>
      <c r="AV520" s="14" t="s">
        <v>86</v>
      </c>
      <c r="AW520" s="14" t="s">
        <v>39</v>
      </c>
      <c r="AX520" s="14" t="s">
        <v>84</v>
      </c>
      <c r="AY520" s="254" t="s">
        <v>161</v>
      </c>
    </row>
    <row r="521" s="2" customFormat="1" ht="33" customHeight="1">
      <c r="A521" s="40"/>
      <c r="B521" s="41"/>
      <c r="C521" s="215" t="s">
        <v>691</v>
      </c>
      <c r="D521" s="215" t="s">
        <v>163</v>
      </c>
      <c r="E521" s="216" t="s">
        <v>692</v>
      </c>
      <c r="F521" s="217" t="s">
        <v>693</v>
      </c>
      <c r="G521" s="218" t="s">
        <v>265</v>
      </c>
      <c r="H521" s="219">
        <v>6.5</v>
      </c>
      <c r="I521" s="220"/>
      <c r="J521" s="221">
        <f>ROUND(I521*H521,2)</f>
        <v>0</v>
      </c>
      <c r="K521" s="217" t="s">
        <v>167</v>
      </c>
      <c r="L521" s="46"/>
      <c r="M521" s="222" t="s">
        <v>32</v>
      </c>
      <c r="N521" s="223" t="s">
        <v>49</v>
      </c>
      <c r="O521" s="86"/>
      <c r="P521" s="224">
        <f>O521*H521</f>
        <v>0</v>
      </c>
      <c r="Q521" s="224">
        <v>0.00058</v>
      </c>
      <c r="R521" s="224">
        <f>Q521*H521</f>
        <v>0.0037699999999999999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278</v>
      </c>
      <c r="AT521" s="226" t="s">
        <v>163</v>
      </c>
      <c r="AU521" s="226" t="s">
        <v>86</v>
      </c>
      <c r="AY521" s="18" t="s">
        <v>161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8" t="s">
        <v>84</v>
      </c>
      <c r="BK521" s="227">
        <f>ROUND(I521*H521,2)</f>
        <v>0</v>
      </c>
      <c r="BL521" s="18" t="s">
        <v>278</v>
      </c>
      <c r="BM521" s="226" t="s">
        <v>694</v>
      </c>
    </row>
    <row r="522" s="2" customFormat="1">
      <c r="A522" s="40"/>
      <c r="B522" s="41"/>
      <c r="C522" s="42"/>
      <c r="D522" s="228" t="s">
        <v>170</v>
      </c>
      <c r="E522" s="42"/>
      <c r="F522" s="229" t="s">
        <v>695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8" t="s">
        <v>170</v>
      </c>
      <c r="AU522" s="18" t="s">
        <v>86</v>
      </c>
    </row>
    <row r="523" s="13" customFormat="1">
      <c r="A523" s="13"/>
      <c r="B523" s="233"/>
      <c r="C523" s="234"/>
      <c r="D523" s="235" t="s">
        <v>172</v>
      </c>
      <c r="E523" s="236" t="s">
        <v>32</v>
      </c>
      <c r="F523" s="237" t="s">
        <v>696</v>
      </c>
      <c r="G523" s="234"/>
      <c r="H523" s="236" t="s">
        <v>32</v>
      </c>
      <c r="I523" s="238"/>
      <c r="J523" s="234"/>
      <c r="K523" s="234"/>
      <c r="L523" s="239"/>
      <c r="M523" s="240"/>
      <c r="N523" s="241"/>
      <c r="O523" s="241"/>
      <c r="P523" s="241"/>
      <c r="Q523" s="241"/>
      <c r="R523" s="241"/>
      <c r="S523" s="241"/>
      <c r="T523" s="24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3" t="s">
        <v>172</v>
      </c>
      <c r="AU523" s="243" t="s">
        <v>86</v>
      </c>
      <c r="AV523" s="13" t="s">
        <v>84</v>
      </c>
      <c r="AW523" s="13" t="s">
        <v>39</v>
      </c>
      <c r="AX523" s="13" t="s">
        <v>78</v>
      </c>
      <c r="AY523" s="243" t="s">
        <v>161</v>
      </c>
    </row>
    <row r="524" s="14" customFormat="1">
      <c r="A524" s="14"/>
      <c r="B524" s="244"/>
      <c r="C524" s="245"/>
      <c r="D524" s="235" t="s">
        <v>172</v>
      </c>
      <c r="E524" s="246" t="s">
        <v>32</v>
      </c>
      <c r="F524" s="247" t="s">
        <v>697</v>
      </c>
      <c r="G524" s="245"/>
      <c r="H524" s="248">
        <v>2.6800000000000002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172</v>
      </c>
      <c r="AU524" s="254" t="s">
        <v>86</v>
      </c>
      <c r="AV524" s="14" t="s">
        <v>86</v>
      </c>
      <c r="AW524" s="14" t="s">
        <v>39</v>
      </c>
      <c r="AX524" s="14" t="s">
        <v>78</v>
      </c>
      <c r="AY524" s="254" t="s">
        <v>161</v>
      </c>
    </row>
    <row r="525" s="13" customFormat="1">
      <c r="A525" s="13"/>
      <c r="B525" s="233"/>
      <c r="C525" s="234"/>
      <c r="D525" s="235" t="s">
        <v>172</v>
      </c>
      <c r="E525" s="236" t="s">
        <v>32</v>
      </c>
      <c r="F525" s="237" t="s">
        <v>698</v>
      </c>
      <c r="G525" s="234"/>
      <c r="H525" s="236" t="s">
        <v>32</v>
      </c>
      <c r="I525" s="238"/>
      <c r="J525" s="234"/>
      <c r="K525" s="234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172</v>
      </c>
      <c r="AU525" s="243" t="s">
        <v>86</v>
      </c>
      <c r="AV525" s="13" t="s">
        <v>84</v>
      </c>
      <c r="AW525" s="13" t="s">
        <v>39</v>
      </c>
      <c r="AX525" s="13" t="s">
        <v>78</v>
      </c>
      <c r="AY525" s="243" t="s">
        <v>161</v>
      </c>
    </row>
    <row r="526" s="14" customFormat="1">
      <c r="A526" s="14"/>
      <c r="B526" s="244"/>
      <c r="C526" s="245"/>
      <c r="D526" s="235" t="s">
        <v>172</v>
      </c>
      <c r="E526" s="246" t="s">
        <v>32</v>
      </c>
      <c r="F526" s="247" t="s">
        <v>699</v>
      </c>
      <c r="G526" s="245"/>
      <c r="H526" s="248">
        <v>3.8199999999999998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172</v>
      </c>
      <c r="AU526" s="254" t="s">
        <v>86</v>
      </c>
      <c r="AV526" s="14" t="s">
        <v>86</v>
      </c>
      <c r="AW526" s="14" t="s">
        <v>39</v>
      </c>
      <c r="AX526" s="14" t="s">
        <v>78</v>
      </c>
      <c r="AY526" s="254" t="s">
        <v>161</v>
      </c>
    </row>
    <row r="527" s="15" customFormat="1">
      <c r="A527" s="15"/>
      <c r="B527" s="255"/>
      <c r="C527" s="256"/>
      <c r="D527" s="235" t="s">
        <v>172</v>
      </c>
      <c r="E527" s="257" t="s">
        <v>32</v>
      </c>
      <c r="F527" s="258" t="s">
        <v>179</v>
      </c>
      <c r="G527" s="256"/>
      <c r="H527" s="259">
        <v>6.5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5" t="s">
        <v>172</v>
      </c>
      <c r="AU527" s="265" t="s">
        <v>86</v>
      </c>
      <c r="AV527" s="15" t="s">
        <v>168</v>
      </c>
      <c r="AW527" s="15" t="s">
        <v>39</v>
      </c>
      <c r="AX527" s="15" t="s">
        <v>84</v>
      </c>
      <c r="AY527" s="265" t="s">
        <v>161</v>
      </c>
    </row>
    <row r="528" s="2" customFormat="1" ht="37.8" customHeight="1">
      <c r="A528" s="40"/>
      <c r="B528" s="41"/>
      <c r="C528" s="266" t="s">
        <v>700</v>
      </c>
      <c r="D528" s="266" t="s">
        <v>208</v>
      </c>
      <c r="E528" s="267" t="s">
        <v>701</v>
      </c>
      <c r="F528" s="268" t="s">
        <v>702</v>
      </c>
      <c r="G528" s="269" t="s">
        <v>232</v>
      </c>
      <c r="H528" s="270">
        <v>1.1180000000000001</v>
      </c>
      <c r="I528" s="271"/>
      <c r="J528" s="272">
        <f>ROUND(I528*H528,2)</f>
        <v>0</v>
      </c>
      <c r="K528" s="268" t="s">
        <v>167</v>
      </c>
      <c r="L528" s="273"/>
      <c r="M528" s="274" t="s">
        <v>32</v>
      </c>
      <c r="N528" s="275" t="s">
        <v>49</v>
      </c>
      <c r="O528" s="86"/>
      <c r="P528" s="224">
        <f>O528*H528</f>
        <v>0</v>
      </c>
      <c r="Q528" s="224">
        <v>0.019199999999999998</v>
      </c>
      <c r="R528" s="224">
        <f>Q528*H528</f>
        <v>0.021465600000000001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364</v>
      </c>
      <c r="AT528" s="226" t="s">
        <v>208</v>
      </c>
      <c r="AU528" s="226" t="s">
        <v>86</v>
      </c>
      <c r="AY528" s="18" t="s">
        <v>161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8" t="s">
        <v>84</v>
      </c>
      <c r="BK528" s="227">
        <f>ROUND(I528*H528,2)</f>
        <v>0</v>
      </c>
      <c r="BL528" s="18" t="s">
        <v>278</v>
      </c>
      <c r="BM528" s="226" t="s">
        <v>703</v>
      </c>
    </row>
    <row r="529" s="2" customFormat="1">
      <c r="A529" s="40"/>
      <c r="B529" s="41"/>
      <c r="C529" s="42"/>
      <c r="D529" s="228" t="s">
        <v>170</v>
      </c>
      <c r="E529" s="42"/>
      <c r="F529" s="229" t="s">
        <v>704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170</v>
      </c>
      <c r="AU529" s="18" t="s">
        <v>86</v>
      </c>
    </row>
    <row r="530" s="13" customFormat="1">
      <c r="A530" s="13"/>
      <c r="B530" s="233"/>
      <c r="C530" s="234"/>
      <c r="D530" s="235" t="s">
        <v>172</v>
      </c>
      <c r="E530" s="236" t="s">
        <v>32</v>
      </c>
      <c r="F530" s="237" t="s">
        <v>705</v>
      </c>
      <c r="G530" s="234"/>
      <c r="H530" s="236" t="s">
        <v>32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172</v>
      </c>
      <c r="AU530" s="243" t="s">
        <v>86</v>
      </c>
      <c r="AV530" s="13" t="s">
        <v>84</v>
      </c>
      <c r="AW530" s="13" t="s">
        <v>39</v>
      </c>
      <c r="AX530" s="13" t="s">
        <v>78</v>
      </c>
      <c r="AY530" s="243" t="s">
        <v>161</v>
      </c>
    </row>
    <row r="531" s="14" customFormat="1">
      <c r="A531" s="14"/>
      <c r="B531" s="244"/>
      <c r="C531" s="245"/>
      <c r="D531" s="235" t="s">
        <v>172</v>
      </c>
      <c r="E531" s="246" t="s">
        <v>32</v>
      </c>
      <c r="F531" s="247" t="s">
        <v>706</v>
      </c>
      <c r="G531" s="245"/>
      <c r="H531" s="248">
        <v>0.97199999999999998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172</v>
      </c>
      <c r="AU531" s="254" t="s">
        <v>86</v>
      </c>
      <c r="AV531" s="14" t="s">
        <v>86</v>
      </c>
      <c r="AW531" s="14" t="s">
        <v>39</v>
      </c>
      <c r="AX531" s="14" t="s">
        <v>78</v>
      </c>
      <c r="AY531" s="254" t="s">
        <v>161</v>
      </c>
    </row>
    <row r="532" s="15" customFormat="1">
      <c r="A532" s="15"/>
      <c r="B532" s="255"/>
      <c r="C532" s="256"/>
      <c r="D532" s="235" t="s">
        <v>172</v>
      </c>
      <c r="E532" s="257" t="s">
        <v>32</v>
      </c>
      <c r="F532" s="258" t="s">
        <v>179</v>
      </c>
      <c r="G532" s="256"/>
      <c r="H532" s="259">
        <v>0.97199999999999998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5" t="s">
        <v>172</v>
      </c>
      <c r="AU532" s="265" t="s">
        <v>86</v>
      </c>
      <c r="AV532" s="15" t="s">
        <v>168</v>
      </c>
      <c r="AW532" s="15" t="s">
        <v>39</v>
      </c>
      <c r="AX532" s="15" t="s">
        <v>84</v>
      </c>
      <c r="AY532" s="265" t="s">
        <v>161</v>
      </c>
    </row>
    <row r="533" s="14" customFormat="1">
      <c r="A533" s="14"/>
      <c r="B533" s="244"/>
      <c r="C533" s="245"/>
      <c r="D533" s="235" t="s">
        <v>172</v>
      </c>
      <c r="E533" s="245"/>
      <c r="F533" s="247" t="s">
        <v>707</v>
      </c>
      <c r="G533" s="245"/>
      <c r="H533" s="248">
        <v>1.1180000000000001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172</v>
      </c>
      <c r="AU533" s="254" t="s">
        <v>86</v>
      </c>
      <c r="AV533" s="14" t="s">
        <v>86</v>
      </c>
      <c r="AW533" s="14" t="s">
        <v>4</v>
      </c>
      <c r="AX533" s="14" t="s">
        <v>84</v>
      </c>
      <c r="AY533" s="254" t="s">
        <v>161</v>
      </c>
    </row>
    <row r="534" s="2" customFormat="1" ht="55.5" customHeight="1">
      <c r="A534" s="40"/>
      <c r="B534" s="41"/>
      <c r="C534" s="215" t="s">
        <v>708</v>
      </c>
      <c r="D534" s="215" t="s">
        <v>163</v>
      </c>
      <c r="E534" s="216" t="s">
        <v>709</v>
      </c>
      <c r="F534" s="217" t="s">
        <v>710</v>
      </c>
      <c r="G534" s="218" t="s">
        <v>232</v>
      </c>
      <c r="H534" s="219">
        <v>6.5</v>
      </c>
      <c r="I534" s="220"/>
      <c r="J534" s="221">
        <f>ROUND(I534*H534,2)</f>
        <v>0</v>
      </c>
      <c r="K534" s="217" t="s">
        <v>167</v>
      </c>
      <c r="L534" s="46"/>
      <c r="M534" s="222" t="s">
        <v>32</v>
      </c>
      <c r="N534" s="223" t="s">
        <v>49</v>
      </c>
      <c r="O534" s="86"/>
      <c r="P534" s="224">
        <f>O534*H534</f>
        <v>0</v>
      </c>
      <c r="Q534" s="224">
        <v>0.0091000000000000004</v>
      </c>
      <c r="R534" s="224">
        <f>Q534*H534</f>
        <v>0.059150000000000001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278</v>
      </c>
      <c r="AT534" s="226" t="s">
        <v>163</v>
      </c>
      <c r="AU534" s="226" t="s">
        <v>86</v>
      </c>
      <c r="AY534" s="18" t="s">
        <v>161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8" t="s">
        <v>84</v>
      </c>
      <c r="BK534" s="227">
        <f>ROUND(I534*H534,2)</f>
        <v>0</v>
      </c>
      <c r="BL534" s="18" t="s">
        <v>278</v>
      </c>
      <c r="BM534" s="226" t="s">
        <v>711</v>
      </c>
    </row>
    <row r="535" s="2" customFormat="1">
      <c r="A535" s="40"/>
      <c r="B535" s="41"/>
      <c r="C535" s="42"/>
      <c r="D535" s="228" t="s">
        <v>170</v>
      </c>
      <c r="E535" s="42"/>
      <c r="F535" s="229" t="s">
        <v>712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8" t="s">
        <v>170</v>
      </c>
      <c r="AU535" s="18" t="s">
        <v>86</v>
      </c>
    </row>
    <row r="536" s="13" customFormat="1">
      <c r="A536" s="13"/>
      <c r="B536" s="233"/>
      <c r="C536" s="234"/>
      <c r="D536" s="235" t="s">
        <v>172</v>
      </c>
      <c r="E536" s="236" t="s">
        <v>32</v>
      </c>
      <c r="F536" s="237" t="s">
        <v>499</v>
      </c>
      <c r="G536" s="234"/>
      <c r="H536" s="236" t="s">
        <v>32</v>
      </c>
      <c r="I536" s="238"/>
      <c r="J536" s="234"/>
      <c r="K536" s="234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172</v>
      </c>
      <c r="AU536" s="243" t="s">
        <v>86</v>
      </c>
      <c r="AV536" s="13" t="s">
        <v>84</v>
      </c>
      <c r="AW536" s="13" t="s">
        <v>39</v>
      </c>
      <c r="AX536" s="13" t="s">
        <v>78</v>
      </c>
      <c r="AY536" s="243" t="s">
        <v>161</v>
      </c>
    </row>
    <row r="537" s="14" customFormat="1">
      <c r="A537" s="14"/>
      <c r="B537" s="244"/>
      <c r="C537" s="245"/>
      <c r="D537" s="235" t="s">
        <v>172</v>
      </c>
      <c r="E537" s="246" t="s">
        <v>32</v>
      </c>
      <c r="F537" s="247" t="s">
        <v>552</v>
      </c>
      <c r="G537" s="245"/>
      <c r="H537" s="248">
        <v>3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172</v>
      </c>
      <c r="AU537" s="254" t="s">
        <v>86</v>
      </c>
      <c r="AV537" s="14" t="s">
        <v>86</v>
      </c>
      <c r="AW537" s="14" t="s">
        <v>39</v>
      </c>
      <c r="AX537" s="14" t="s">
        <v>78</v>
      </c>
      <c r="AY537" s="254" t="s">
        <v>161</v>
      </c>
    </row>
    <row r="538" s="13" customFormat="1">
      <c r="A538" s="13"/>
      <c r="B538" s="233"/>
      <c r="C538" s="234"/>
      <c r="D538" s="235" t="s">
        <v>172</v>
      </c>
      <c r="E538" s="236" t="s">
        <v>32</v>
      </c>
      <c r="F538" s="237" t="s">
        <v>501</v>
      </c>
      <c r="G538" s="234"/>
      <c r="H538" s="236" t="s">
        <v>32</v>
      </c>
      <c r="I538" s="238"/>
      <c r="J538" s="234"/>
      <c r="K538" s="234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172</v>
      </c>
      <c r="AU538" s="243" t="s">
        <v>86</v>
      </c>
      <c r="AV538" s="13" t="s">
        <v>84</v>
      </c>
      <c r="AW538" s="13" t="s">
        <v>39</v>
      </c>
      <c r="AX538" s="13" t="s">
        <v>78</v>
      </c>
      <c r="AY538" s="243" t="s">
        <v>161</v>
      </c>
    </row>
    <row r="539" s="14" customFormat="1">
      <c r="A539" s="14"/>
      <c r="B539" s="244"/>
      <c r="C539" s="245"/>
      <c r="D539" s="235" t="s">
        <v>172</v>
      </c>
      <c r="E539" s="246" t="s">
        <v>32</v>
      </c>
      <c r="F539" s="247" t="s">
        <v>553</v>
      </c>
      <c r="G539" s="245"/>
      <c r="H539" s="248">
        <v>3.5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172</v>
      </c>
      <c r="AU539" s="254" t="s">
        <v>86</v>
      </c>
      <c r="AV539" s="14" t="s">
        <v>86</v>
      </c>
      <c r="AW539" s="14" t="s">
        <v>39</v>
      </c>
      <c r="AX539" s="14" t="s">
        <v>78</v>
      </c>
      <c r="AY539" s="254" t="s">
        <v>161</v>
      </c>
    </row>
    <row r="540" s="15" customFormat="1">
      <c r="A540" s="15"/>
      <c r="B540" s="255"/>
      <c r="C540" s="256"/>
      <c r="D540" s="235" t="s">
        <v>172</v>
      </c>
      <c r="E540" s="257" t="s">
        <v>32</v>
      </c>
      <c r="F540" s="258" t="s">
        <v>179</v>
      </c>
      <c r="G540" s="256"/>
      <c r="H540" s="259">
        <v>6.5</v>
      </c>
      <c r="I540" s="260"/>
      <c r="J540" s="256"/>
      <c r="K540" s="256"/>
      <c r="L540" s="261"/>
      <c r="M540" s="262"/>
      <c r="N540" s="263"/>
      <c r="O540" s="263"/>
      <c r="P540" s="263"/>
      <c r="Q540" s="263"/>
      <c r="R540" s="263"/>
      <c r="S540" s="263"/>
      <c r="T540" s="264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5" t="s">
        <v>172</v>
      </c>
      <c r="AU540" s="265" t="s">
        <v>86</v>
      </c>
      <c r="AV540" s="15" t="s">
        <v>168</v>
      </c>
      <c r="AW540" s="15" t="s">
        <v>39</v>
      </c>
      <c r="AX540" s="15" t="s">
        <v>84</v>
      </c>
      <c r="AY540" s="265" t="s">
        <v>161</v>
      </c>
    </row>
    <row r="541" s="2" customFormat="1" ht="37.8" customHeight="1">
      <c r="A541" s="40"/>
      <c r="B541" s="41"/>
      <c r="C541" s="266" t="s">
        <v>713</v>
      </c>
      <c r="D541" s="266" t="s">
        <v>208</v>
      </c>
      <c r="E541" s="267" t="s">
        <v>701</v>
      </c>
      <c r="F541" s="268" t="s">
        <v>702</v>
      </c>
      <c r="G541" s="269" t="s">
        <v>232</v>
      </c>
      <c r="H541" s="270">
        <v>7.4749999999999996</v>
      </c>
      <c r="I541" s="271"/>
      <c r="J541" s="272">
        <f>ROUND(I541*H541,2)</f>
        <v>0</v>
      </c>
      <c r="K541" s="268" t="s">
        <v>167</v>
      </c>
      <c r="L541" s="273"/>
      <c r="M541" s="274" t="s">
        <v>32</v>
      </c>
      <c r="N541" s="275" t="s">
        <v>49</v>
      </c>
      <c r="O541" s="86"/>
      <c r="P541" s="224">
        <f>O541*H541</f>
        <v>0</v>
      </c>
      <c r="Q541" s="224">
        <v>0.019199999999999998</v>
      </c>
      <c r="R541" s="224">
        <f>Q541*H541</f>
        <v>0.14351999999999998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364</v>
      </c>
      <c r="AT541" s="226" t="s">
        <v>208</v>
      </c>
      <c r="AU541" s="226" t="s">
        <v>86</v>
      </c>
      <c r="AY541" s="18" t="s">
        <v>161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8" t="s">
        <v>84</v>
      </c>
      <c r="BK541" s="227">
        <f>ROUND(I541*H541,2)</f>
        <v>0</v>
      </c>
      <c r="BL541" s="18" t="s">
        <v>278</v>
      </c>
      <c r="BM541" s="226" t="s">
        <v>714</v>
      </c>
    </row>
    <row r="542" s="2" customFormat="1">
      <c r="A542" s="40"/>
      <c r="B542" s="41"/>
      <c r="C542" s="42"/>
      <c r="D542" s="228" t="s">
        <v>170</v>
      </c>
      <c r="E542" s="42"/>
      <c r="F542" s="229" t="s">
        <v>704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8" t="s">
        <v>170</v>
      </c>
      <c r="AU542" s="18" t="s">
        <v>86</v>
      </c>
    </row>
    <row r="543" s="13" customFormat="1">
      <c r="A543" s="13"/>
      <c r="B543" s="233"/>
      <c r="C543" s="234"/>
      <c r="D543" s="235" t="s">
        <v>172</v>
      </c>
      <c r="E543" s="236" t="s">
        <v>32</v>
      </c>
      <c r="F543" s="237" t="s">
        <v>661</v>
      </c>
      <c r="G543" s="234"/>
      <c r="H543" s="236" t="s">
        <v>32</v>
      </c>
      <c r="I543" s="238"/>
      <c r="J543" s="234"/>
      <c r="K543" s="234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172</v>
      </c>
      <c r="AU543" s="243" t="s">
        <v>86</v>
      </c>
      <c r="AV543" s="13" t="s">
        <v>84</v>
      </c>
      <c r="AW543" s="13" t="s">
        <v>39</v>
      </c>
      <c r="AX543" s="13" t="s">
        <v>78</v>
      </c>
      <c r="AY543" s="243" t="s">
        <v>161</v>
      </c>
    </row>
    <row r="544" s="14" customFormat="1">
      <c r="A544" s="14"/>
      <c r="B544" s="244"/>
      <c r="C544" s="245"/>
      <c r="D544" s="235" t="s">
        <v>172</v>
      </c>
      <c r="E544" s="246" t="s">
        <v>32</v>
      </c>
      <c r="F544" s="247" t="s">
        <v>690</v>
      </c>
      <c r="G544" s="245"/>
      <c r="H544" s="248">
        <v>6.5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172</v>
      </c>
      <c r="AU544" s="254" t="s">
        <v>86</v>
      </c>
      <c r="AV544" s="14" t="s">
        <v>86</v>
      </c>
      <c r="AW544" s="14" t="s">
        <v>39</v>
      </c>
      <c r="AX544" s="14" t="s">
        <v>84</v>
      </c>
      <c r="AY544" s="254" t="s">
        <v>161</v>
      </c>
    </row>
    <row r="545" s="14" customFormat="1">
      <c r="A545" s="14"/>
      <c r="B545" s="244"/>
      <c r="C545" s="245"/>
      <c r="D545" s="235" t="s">
        <v>172</v>
      </c>
      <c r="E545" s="245"/>
      <c r="F545" s="247" t="s">
        <v>715</v>
      </c>
      <c r="G545" s="245"/>
      <c r="H545" s="248">
        <v>7.4749999999999996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172</v>
      </c>
      <c r="AU545" s="254" t="s">
        <v>86</v>
      </c>
      <c r="AV545" s="14" t="s">
        <v>86</v>
      </c>
      <c r="AW545" s="14" t="s">
        <v>4</v>
      </c>
      <c r="AX545" s="14" t="s">
        <v>84</v>
      </c>
      <c r="AY545" s="254" t="s">
        <v>161</v>
      </c>
    </row>
    <row r="546" s="2" customFormat="1" ht="37.8" customHeight="1">
      <c r="A546" s="40"/>
      <c r="B546" s="41"/>
      <c r="C546" s="215" t="s">
        <v>716</v>
      </c>
      <c r="D546" s="215" t="s">
        <v>163</v>
      </c>
      <c r="E546" s="216" t="s">
        <v>717</v>
      </c>
      <c r="F546" s="217" t="s">
        <v>718</v>
      </c>
      <c r="G546" s="218" t="s">
        <v>232</v>
      </c>
      <c r="H546" s="219">
        <v>6.5</v>
      </c>
      <c r="I546" s="220"/>
      <c r="J546" s="221">
        <f>ROUND(I546*H546,2)</f>
        <v>0</v>
      </c>
      <c r="K546" s="217" t="s">
        <v>167</v>
      </c>
      <c r="L546" s="46"/>
      <c r="M546" s="222" t="s">
        <v>32</v>
      </c>
      <c r="N546" s="223" t="s">
        <v>49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278</v>
      </c>
      <c r="AT546" s="226" t="s">
        <v>163</v>
      </c>
      <c r="AU546" s="226" t="s">
        <v>86</v>
      </c>
      <c r="AY546" s="18" t="s">
        <v>161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8" t="s">
        <v>84</v>
      </c>
      <c r="BK546" s="227">
        <f>ROUND(I546*H546,2)</f>
        <v>0</v>
      </c>
      <c r="BL546" s="18" t="s">
        <v>278</v>
      </c>
      <c r="BM546" s="226" t="s">
        <v>719</v>
      </c>
    </row>
    <row r="547" s="2" customFormat="1">
      <c r="A547" s="40"/>
      <c r="B547" s="41"/>
      <c r="C547" s="42"/>
      <c r="D547" s="228" t="s">
        <v>170</v>
      </c>
      <c r="E547" s="42"/>
      <c r="F547" s="229" t="s">
        <v>720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8" t="s">
        <v>170</v>
      </c>
      <c r="AU547" s="18" t="s">
        <v>86</v>
      </c>
    </row>
    <row r="548" s="13" customFormat="1">
      <c r="A548" s="13"/>
      <c r="B548" s="233"/>
      <c r="C548" s="234"/>
      <c r="D548" s="235" t="s">
        <v>172</v>
      </c>
      <c r="E548" s="236" t="s">
        <v>32</v>
      </c>
      <c r="F548" s="237" t="s">
        <v>499</v>
      </c>
      <c r="G548" s="234"/>
      <c r="H548" s="236" t="s">
        <v>32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3" t="s">
        <v>172</v>
      </c>
      <c r="AU548" s="243" t="s">
        <v>86</v>
      </c>
      <c r="AV548" s="13" t="s">
        <v>84</v>
      </c>
      <c r="AW548" s="13" t="s">
        <v>39</v>
      </c>
      <c r="AX548" s="13" t="s">
        <v>78</v>
      </c>
      <c r="AY548" s="243" t="s">
        <v>161</v>
      </c>
    </row>
    <row r="549" s="14" customFormat="1">
      <c r="A549" s="14"/>
      <c r="B549" s="244"/>
      <c r="C549" s="245"/>
      <c r="D549" s="235" t="s">
        <v>172</v>
      </c>
      <c r="E549" s="246" t="s">
        <v>32</v>
      </c>
      <c r="F549" s="247" t="s">
        <v>552</v>
      </c>
      <c r="G549" s="245"/>
      <c r="H549" s="248">
        <v>3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172</v>
      </c>
      <c r="AU549" s="254" t="s">
        <v>86</v>
      </c>
      <c r="AV549" s="14" t="s">
        <v>86</v>
      </c>
      <c r="AW549" s="14" t="s">
        <v>39</v>
      </c>
      <c r="AX549" s="14" t="s">
        <v>78</v>
      </c>
      <c r="AY549" s="254" t="s">
        <v>161</v>
      </c>
    </row>
    <row r="550" s="13" customFormat="1">
      <c r="A550" s="13"/>
      <c r="B550" s="233"/>
      <c r="C550" s="234"/>
      <c r="D550" s="235" t="s">
        <v>172</v>
      </c>
      <c r="E550" s="236" t="s">
        <v>32</v>
      </c>
      <c r="F550" s="237" t="s">
        <v>501</v>
      </c>
      <c r="G550" s="234"/>
      <c r="H550" s="236" t="s">
        <v>32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172</v>
      </c>
      <c r="AU550" s="243" t="s">
        <v>86</v>
      </c>
      <c r="AV550" s="13" t="s">
        <v>84</v>
      </c>
      <c r="AW550" s="13" t="s">
        <v>39</v>
      </c>
      <c r="AX550" s="13" t="s">
        <v>78</v>
      </c>
      <c r="AY550" s="243" t="s">
        <v>161</v>
      </c>
    </row>
    <row r="551" s="14" customFormat="1">
      <c r="A551" s="14"/>
      <c r="B551" s="244"/>
      <c r="C551" s="245"/>
      <c r="D551" s="235" t="s">
        <v>172</v>
      </c>
      <c r="E551" s="246" t="s">
        <v>32</v>
      </c>
      <c r="F551" s="247" t="s">
        <v>553</v>
      </c>
      <c r="G551" s="245"/>
      <c r="H551" s="248">
        <v>3.5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172</v>
      </c>
      <c r="AU551" s="254" t="s">
        <v>86</v>
      </c>
      <c r="AV551" s="14" t="s">
        <v>86</v>
      </c>
      <c r="AW551" s="14" t="s">
        <v>39</v>
      </c>
      <c r="AX551" s="14" t="s">
        <v>78</v>
      </c>
      <c r="AY551" s="254" t="s">
        <v>161</v>
      </c>
    </row>
    <row r="552" s="15" customFormat="1">
      <c r="A552" s="15"/>
      <c r="B552" s="255"/>
      <c r="C552" s="256"/>
      <c r="D552" s="235" t="s">
        <v>172</v>
      </c>
      <c r="E552" s="257" t="s">
        <v>32</v>
      </c>
      <c r="F552" s="258" t="s">
        <v>179</v>
      </c>
      <c r="G552" s="256"/>
      <c r="H552" s="259">
        <v>6.5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5" t="s">
        <v>172</v>
      </c>
      <c r="AU552" s="265" t="s">
        <v>86</v>
      </c>
      <c r="AV552" s="15" t="s">
        <v>168</v>
      </c>
      <c r="AW552" s="15" t="s">
        <v>39</v>
      </c>
      <c r="AX552" s="15" t="s">
        <v>84</v>
      </c>
      <c r="AY552" s="265" t="s">
        <v>161</v>
      </c>
    </row>
    <row r="553" s="2" customFormat="1" ht="16.5" customHeight="1">
      <c r="A553" s="40"/>
      <c r="B553" s="41"/>
      <c r="C553" s="215" t="s">
        <v>721</v>
      </c>
      <c r="D553" s="215" t="s">
        <v>163</v>
      </c>
      <c r="E553" s="216" t="s">
        <v>722</v>
      </c>
      <c r="F553" s="217" t="s">
        <v>723</v>
      </c>
      <c r="G553" s="218" t="s">
        <v>265</v>
      </c>
      <c r="H553" s="219">
        <v>6.5</v>
      </c>
      <c r="I553" s="220"/>
      <c r="J553" s="221">
        <f>ROUND(I553*H553,2)</f>
        <v>0</v>
      </c>
      <c r="K553" s="217" t="s">
        <v>167</v>
      </c>
      <c r="L553" s="46"/>
      <c r="M553" s="222" t="s">
        <v>32</v>
      </c>
      <c r="N553" s="223" t="s">
        <v>49</v>
      </c>
      <c r="O553" s="86"/>
      <c r="P553" s="224">
        <f>O553*H553</f>
        <v>0</v>
      </c>
      <c r="Q553" s="224">
        <v>3.0000000000000001E-05</v>
      </c>
      <c r="R553" s="224">
        <f>Q553*H553</f>
        <v>0.000195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278</v>
      </c>
      <c r="AT553" s="226" t="s">
        <v>163</v>
      </c>
      <c r="AU553" s="226" t="s">
        <v>86</v>
      </c>
      <c r="AY553" s="18" t="s">
        <v>161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8" t="s">
        <v>84</v>
      </c>
      <c r="BK553" s="227">
        <f>ROUND(I553*H553,2)</f>
        <v>0</v>
      </c>
      <c r="BL553" s="18" t="s">
        <v>278</v>
      </c>
      <c r="BM553" s="226" t="s">
        <v>724</v>
      </c>
    </row>
    <row r="554" s="2" customFormat="1">
      <c r="A554" s="40"/>
      <c r="B554" s="41"/>
      <c r="C554" s="42"/>
      <c r="D554" s="228" t="s">
        <v>170</v>
      </c>
      <c r="E554" s="42"/>
      <c r="F554" s="229" t="s">
        <v>725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8" t="s">
        <v>170</v>
      </c>
      <c r="AU554" s="18" t="s">
        <v>86</v>
      </c>
    </row>
    <row r="555" s="13" customFormat="1">
      <c r="A555" s="13"/>
      <c r="B555" s="233"/>
      <c r="C555" s="234"/>
      <c r="D555" s="235" t="s">
        <v>172</v>
      </c>
      <c r="E555" s="236" t="s">
        <v>32</v>
      </c>
      <c r="F555" s="237" t="s">
        <v>696</v>
      </c>
      <c r="G555" s="234"/>
      <c r="H555" s="236" t="s">
        <v>32</v>
      </c>
      <c r="I555" s="238"/>
      <c r="J555" s="234"/>
      <c r="K555" s="234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172</v>
      </c>
      <c r="AU555" s="243" t="s">
        <v>86</v>
      </c>
      <c r="AV555" s="13" t="s">
        <v>84</v>
      </c>
      <c r="AW555" s="13" t="s">
        <v>39</v>
      </c>
      <c r="AX555" s="13" t="s">
        <v>78</v>
      </c>
      <c r="AY555" s="243" t="s">
        <v>161</v>
      </c>
    </row>
    <row r="556" s="14" customFormat="1">
      <c r="A556" s="14"/>
      <c r="B556" s="244"/>
      <c r="C556" s="245"/>
      <c r="D556" s="235" t="s">
        <v>172</v>
      </c>
      <c r="E556" s="246" t="s">
        <v>32</v>
      </c>
      <c r="F556" s="247" t="s">
        <v>697</v>
      </c>
      <c r="G556" s="245"/>
      <c r="H556" s="248">
        <v>2.6800000000000002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172</v>
      </c>
      <c r="AU556" s="254" t="s">
        <v>86</v>
      </c>
      <c r="AV556" s="14" t="s">
        <v>86</v>
      </c>
      <c r="AW556" s="14" t="s">
        <v>39</v>
      </c>
      <c r="AX556" s="14" t="s">
        <v>78</v>
      </c>
      <c r="AY556" s="254" t="s">
        <v>161</v>
      </c>
    </row>
    <row r="557" s="13" customFormat="1">
      <c r="A557" s="13"/>
      <c r="B557" s="233"/>
      <c r="C557" s="234"/>
      <c r="D557" s="235" t="s">
        <v>172</v>
      </c>
      <c r="E557" s="236" t="s">
        <v>32</v>
      </c>
      <c r="F557" s="237" t="s">
        <v>698</v>
      </c>
      <c r="G557" s="234"/>
      <c r="H557" s="236" t="s">
        <v>32</v>
      </c>
      <c r="I557" s="238"/>
      <c r="J557" s="234"/>
      <c r="K557" s="234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172</v>
      </c>
      <c r="AU557" s="243" t="s">
        <v>86</v>
      </c>
      <c r="AV557" s="13" t="s">
        <v>84</v>
      </c>
      <c r="AW557" s="13" t="s">
        <v>39</v>
      </c>
      <c r="AX557" s="13" t="s">
        <v>78</v>
      </c>
      <c r="AY557" s="243" t="s">
        <v>161</v>
      </c>
    </row>
    <row r="558" s="14" customFormat="1">
      <c r="A558" s="14"/>
      <c r="B558" s="244"/>
      <c r="C558" s="245"/>
      <c r="D558" s="235" t="s">
        <v>172</v>
      </c>
      <c r="E558" s="246" t="s">
        <v>32</v>
      </c>
      <c r="F558" s="247" t="s">
        <v>699</v>
      </c>
      <c r="G558" s="245"/>
      <c r="H558" s="248">
        <v>3.8199999999999998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172</v>
      </c>
      <c r="AU558" s="254" t="s">
        <v>86</v>
      </c>
      <c r="AV558" s="14" t="s">
        <v>86</v>
      </c>
      <c r="AW558" s="14" t="s">
        <v>39</v>
      </c>
      <c r="AX558" s="14" t="s">
        <v>78</v>
      </c>
      <c r="AY558" s="254" t="s">
        <v>161</v>
      </c>
    </row>
    <row r="559" s="15" customFormat="1">
      <c r="A559" s="15"/>
      <c r="B559" s="255"/>
      <c r="C559" s="256"/>
      <c r="D559" s="235" t="s">
        <v>172</v>
      </c>
      <c r="E559" s="257" t="s">
        <v>32</v>
      </c>
      <c r="F559" s="258" t="s">
        <v>179</v>
      </c>
      <c r="G559" s="256"/>
      <c r="H559" s="259">
        <v>6.5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5" t="s">
        <v>172</v>
      </c>
      <c r="AU559" s="265" t="s">
        <v>86</v>
      </c>
      <c r="AV559" s="15" t="s">
        <v>168</v>
      </c>
      <c r="AW559" s="15" t="s">
        <v>39</v>
      </c>
      <c r="AX559" s="15" t="s">
        <v>84</v>
      </c>
      <c r="AY559" s="265" t="s">
        <v>161</v>
      </c>
    </row>
    <row r="560" s="2" customFormat="1" ht="37.8" customHeight="1">
      <c r="A560" s="40"/>
      <c r="B560" s="41"/>
      <c r="C560" s="215" t="s">
        <v>726</v>
      </c>
      <c r="D560" s="215" t="s">
        <v>163</v>
      </c>
      <c r="E560" s="216" t="s">
        <v>727</v>
      </c>
      <c r="F560" s="217" t="s">
        <v>728</v>
      </c>
      <c r="G560" s="218" t="s">
        <v>232</v>
      </c>
      <c r="H560" s="219">
        <v>3.5</v>
      </c>
      <c r="I560" s="220"/>
      <c r="J560" s="221">
        <f>ROUND(I560*H560,2)</f>
        <v>0</v>
      </c>
      <c r="K560" s="217" t="s">
        <v>167</v>
      </c>
      <c r="L560" s="46"/>
      <c r="M560" s="222" t="s">
        <v>32</v>
      </c>
      <c r="N560" s="223" t="s">
        <v>49</v>
      </c>
      <c r="O560" s="86"/>
      <c r="P560" s="224">
        <f>O560*H560</f>
        <v>0</v>
      </c>
      <c r="Q560" s="224">
        <v>0.025499999999999998</v>
      </c>
      <c r="R560" s="224">
        <f>Q560*H560</f>
        <v>0.089249999999999996</v>
      </c>
      <c r="S560" s="224">
        <v>0</v>
      </c>
      <c r="T560" s="225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6" t="s">
        <v>278</v>
      </c>
      <c r="AT560" s="226" t="s">
        <v>163</v>
      </c>
      <c r="AU560" s="226" t="s">
        <v>86</v>
      </c>
      <c r="AY560" s="18" t="s">
        <v>161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8" t="s">
        <v>84</v>
      </c>
      <c r="BK560" s="227">
        <f>ROUND(I560*H560,2)</f>
        <v>0</v>
      </c>
      <c r="BL560" s="18" t="s">
        <v>278</v>
      </c>
      <c r="BM560" s="226" t="s">
        <v>729</v>
      </c>
    </row>
    <row r="561" s="2" customFormat="1">
      <c r="A561" s="40"/>
      <c r="B561" s="41"/>
      <c r="C561" s="42"/>
      <c r="D561" s="228" t="s">
        <v>170</v>
      </c>
      <c r="E561" s="42"/>
      <c r="F561" s="229" t="s">
        <v>730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8" t="s">
        <v>170</v>
      </c>
      <c r="AU561" s="18" t="s">
        <v>86</v>
      </c>
    </row>
    <row r="562" s="13" customFormat="1">
      <c r="A562" s="13"/>
      <c r="B562" s="233"/>
      <c r="C562" s="234"/>
      <c r="D562" s="235" t="s">
        <v>172</v>
      </c>
      <c r="E562" s="236" t="s">
        <v>32</v>
      </c>
      <c r="F562" s="237" t="s">
        <v>731</v>
      </c>
      <c r="G562" s="234"/>
      <c r="H562" s="236" t="s">
        <v>32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172</v>
      </c>
      <c r="AU562" s="243" t="s">
        <v>86</v>
      </c>
      <c r="AV562" s="13" t="s">
        <v>84</v>
      </c>
      <c r="AW562" s="13" t="s">
        <v>39</v>
      </c>
      <c r="AX562" s="13" t="s">
        <v>78</v>
      </c>
      <c r="AY562" s="243" t="s">
        <v>161</v>
      </c>
    </row>
    <row r="563" s="13" customFormat="1">
      <c r="A563" s="13"/>
      <c r="B563" s="233"/>
      <c r="C563" s="234"/>
      <c r="D563" s="235" t="s">
        <v>172</v>
      </c>
      <c r="E563" s="236" t="s">
        <v>32</v>
      </c>
      <c r="F563" s="237" t="s">
        <v>501</v>
      </c>
      <c r="G563" s="234"/>
      <c r="H563" s="236" t="s">
        <v>32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3" t="s">
        <v>172</v>
      </c>
      <c r="AU563" s="243" t="s">
        <v>86</v>
      </c>
      <c r="AV563" s="13" t="s">
        <v>84</v>
      </c>
      <c r="AW563" s="13" t="s">
        <v>39</v>
      </c>
      <c r="AX563" s="13" t="s">
        <v>78</v>
      </c>
      <c r="AY563" s="243" t="s">
        <v>161</v>
      </c>
    </row>
    <row r="564" s="14" customFormat="1">
      <c r="A564" s="14"/>
      <c r="B564" s="244"/>
      <c r="C564" s="245"/>
      <c r="D564" s="235" t="s">
        <v>172</v>
      </c>
      <c r="E564" s="246" t="s">
        <v>32</v>
      </c>
      <c r="F564" s="247" t="s">
        <v>553</v>
      </c>
      <c r="G564" s="245"/>
      <c r="H564" s="248">
        <v>3.5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172</v>
      </c>
      <c r="AU564" s="254" t="s">
        <v>86</v>
      </c>
      <c r="AV564" s="14" t="s">
        <v>86</v>
      </c>
      <c r="AW564" s="14" t="s">
        <v>39</v>
      </c>
      <c r="AX564" s="14" t="s">
        <v>84</v>
      </c>
      <c r="AY564" s="254" t="s">
        <v>161</v>
      </c>
    </row>
    <row r="565" s="2" customFormat="1" ht="44.25" customHeight="1">
      <c r="A565" s="40"/>
      <c r="B565" s="41"/>
      <c r="C565" s="215" t="s">
        <v>732</v>
      </c>
      <c r="D565" s="215" t="s">
        <v>163</v>
      </c>
      <c r="E565" s="216" t="s">
        <v>733</v>
      </c>
      <c r="F565" s="217" t="s">
        <v>734</v>
      </c>
      <c r="G565" s="218" t="s">
        <v>211</v>
      </c>
      <c r="H565" s="219">
        <v>0.31900000000000001</v>
      </c>
      <c r="I565" s="220"/>
      <c r="J565" s="221">
        <f>ROUND(I565*H565,2)</f>
        <v>0</v>
      </c>
      <c r="K565" s="217" t="s">
        <v>167</v>
      </c>
      <c r="L565" s="46"/>
      <c r="M565" s="222" t="s">
        <v>32</v>
      </c>
      <c r="N565" s="223" t="s">
        <v>49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278</v>
      </c>
      <c r="AT565" s="226" t="s">
        <v>163</v>
      </c>
      <c r="AU565" s="226" t="s">
        <v>86</v>
      </c>
      <c r="AY565" s="18" t="s">
        <v>161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8" t="s">
        <v>84</v>
      </c>
      <c r="BK565" s="227">
        <f>ROUND(I565*H565,2)</f>
        <v>0</v>
      </c>
      <c r="BL565" s="18" t="s">
        <v>278</v>
      </c>
      <c r="BM565" s="226" t="s">
        <v>735</v>
      </c>
    </row>
    <row r="566" s="2" customFormat="1">
      <c r="A566" s="40"/>
      <c r="B566" s="41"/>
      <c r="C566" s="42"/>
      <c r="D566" s="228" t="s">
        <v>170</v>
      </c>
      <c r="E566" s="42"/>
      <c r="F566" s="229" t="s">
        <v>736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8" t="s">
        <v>170</v>
      </c>
      <c r="AU566" s="18" t="s">
        <v>86</v>
      </c>
    </row>
    <row r="567" s="12" customFormat="1" ht="22.8" customHeight="1">
      <c r="A567" s="12"/>
      <c r="B567" s="199"/>
      <c r="C567" s="200"/>
      <c r="D567" s="201" t="s">
        <v>77</v>
      </c>
      <c r="E567" s="213" t="s">
        <v>737</v>
      </c>
      <c r="F567" s="213" t="s">
        <v>738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SUM(P568:P572)</f>
        <v>0</v>
      </c>
      <c r="Q567" s="207"/>
      <c r="R567" s="208">
        <f>SUM(R568:R572)</f>
        <v>0.0022400000000000002</v>
      </c>
      <c r="S567" s="207"/>
      <c r="T567" s="209">
        <f>SUM(T568:T572)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86</v>
      </c>
      <c r="AT567" s="211" t="s">
        <v>77</v>
      </c>
      <c r="AU567" s="211" t="s">
        <v>84</v>
      </c>
      <c r="AY567" s="210" t="s">
        <v>161</v>
      </c>
      <c r="BK567" s="212">
        <f>SUM(BK568:BK572)</f>
        <v>0</v>
      </c>
    </row>
    <row r="568" s="2" customFormat="1" ht="24.15" customHeight="1">
      <c r="A568" s="40"/>
      <c r="B568" s="41"/>
      <c r="C568" s="215" t="s">
        <v>739</v>
      </c>
      <c r="D568" s="215" t="s">
        <v>163</v>
      </c>
      <c r="E568" s="216" t="s">
        <v>740</v>
      </c>
      <c r="F568" s="217" t="s">
        <v>741</v>
      </c>
      <c r="G568" s="218" t="s">
        <v>510</v>
      </c>
      <c r="H568" s="219">
        <v>14</v>
      </c>
      <c r="I568" s="220"/>
      <c r="J568" s="221">
        <f>ROUND(I568*H568,2)</f>
        <v>0</v>
      </c>
      <c r="K568" s="217" t="s">
        <v>32</v>
      </c>
      <c r="L568" s="46"/>
      <c r="M568" s="222" t="s">
        <v>32</v>
      </c>
      <c r="N568" s="223" t="s">
        <v>49</v>
      </c>
      <c r="O568" s="86"/>
      <c r="P568" s="224">
        <f>O568*H568</f>
        <v>0</v>
      </c>
      <c r="Q568" s="224">
        <v>0.00016000000000000001</v>
      </c>
      <c r="R568" s="224">
        <f>Q568*H568</f>
        <v>0.0022400000000000002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278</v>
      </c>
      <c r="AT568" s="226" t="s">
        <v>163</v>
      </c>
      <c r="AU568" s="226" t="s">
        <v>86</v>
      </c>
      <c r="AY568" s="18" t="s">
        <v>161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8" t="s">
        <v>84</v>
      </c>
      <c r="BK568" s="227">
        <f>ROUND(I568*H568,2)</f>
        <v>0</v>
      </c>
      <c r="BL568" s="18" t="s">
        <v>278</v>
      </c>
      <c r="BM568" s="226" t="s">
        <v>742</v>
      </c>
    </row>
    <row r="569" s="13" customFormat="1">
      <c r="A569" s="13"/>
      <c r="B569" s="233"/>
      <c r="C569" s="234"/>
      <c r="D569" s="235" t="s">
        <v>172</v>
      </c>
      <c r="E569" s="236" t="s">
        <v>32</v>
      </c>
      <c r="F569" s="237" t="s">
        <v>743</v>
      </c>
      <c r="G569" s="234"/>
      <c r="H569" s="236" t="s">
        <v>32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172</v>
      </c>
      <c r="AU569" s="243" t="s">
        <v>86</v>
      </c>
      <c r="AV569" s="13" t="s">
        <v>84</v>
      </c>
      <c r="AW569" s="13" t="s">
        <v>39</v>
      </c>
      <c r="AX569" s="13" t="s">
        <v>78</v>
      </c>
      <c r="AY569" s="243" t="s">
        <v>161</v>
      </c>
    </row>
    <row r="570" s="14" customFormat="1">
      <c r="A570" s="14"/>
      <c r="B570" s="244"/>
      <c r="C570" s="245"/>
      <c r="D570" s="235" t="s">
        <v>172</v>
      </c>
      <c r="E570" s="246" t="s">
        <v>32</v>
      </c>
      <c r="F570" s="247" t="s">
        <v>262</v>
      </c>
      <c r="G570" s="245"/>
      <c r="H570" s="248">
        <v>14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172</v>
      </c>
      <c r="AU570" s="254" t="s">
        <v>86</v>
      </c>
      <c r="AV570" s="14" t="s">
        <v>86</v>
      </c>
      <c r="AW570" s="14" t="s">
        <v>39</v>
      </c>
      <c r="AX570" s="14" t="s">
        <v>84</v>
      </c>
      <c r="AY570" s="254" t="s">
        <v>161</v>
      </c>
    </row>
    <row r="571" s="2" customFormat="1" ht="55.5" customHeight="1">
      <c r="A571" s="40"/>
      <c r="B571" s="41"/>
      <c r="C571" s="215" t="s">
        <v>744</v>
      </c>
      <c r="D571" s="215" t="s">
        <v>163</v>
      </c>
      <c r="E571" s="216" t="s">
        <v>745</v>
      </c>
      <c r="F571" s="217" t="s">
        <v>746</v>
      </c>
      <c r="G571" s="218" t="s">
        <v>211</v>
      </c>
      <c r="H571" s="219">
        <v>0.002</v>
      </c>
      <c r="I571" s="220"/>
      <c r="J571" s="221">
        <f>ROUND(I571*H571,2)</f>
        <v>0</v>
      </c>
      <c r="K571" s="217" t="s">
        <v>167</v>
      </c>
      <c r="L571" s="46"/>
      <c r="M571" s="222" t="s">
        <v>32</v>
      </c>
      <c r="N571" s="223" t="s">
        <v>49</v>
      </c>
      <c r="O571" s="86"/>
      <c r="P571" s="224">
        <f>O571*H571</f>
        <v>0</v>
      </c>
      <c r="Q571" s="224">
        <v>0</v>
      </c>
      <c r="R571" s="224">
        <f>Q571*H571</f>
        <v>0</v>
      </c>
      <c r="S571" s="224">
        <v>0</v>
      </c>
      <c r="T571" s="225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6" t="s">
        <v>278</v>
      </c>
      <c r="AT571" s="226" t="s">
        <v>163</v>
      </c>
      <c r="AU571" s="226" t="s">
        <v>86</v>
      </c>
      <c r="AY571" s="18" t="s">
        <v>161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8" t="s">
        <v>84</v>
      </c>
      <c r="BK571" s="227">
        <f>ROUND(I571*H571,2)</f>
        <v>0</v>
      </c>
      <c r="BL571" s="18" t="s">
        <v>278</v>
      </c>
      <c r="BM571" s="226" t="s">
        <v>747</v>
      </c>
    </row>
    <row r="572" s="2" customFormat="1">
      <c r="A572" s="40"/>
      <c r="B572" s="41"/>
      <c r="C572" s="42"/>
      <c r="D572" s="228" t="s">
        <v>170</v>
      </c>
      <c r="E572" s="42"/>
      <c r="F572" s="229" t="s">
        <v>748</v>
      </c>
      <c r="G572" s="42"/>
      <c r="H572" s="42"/>
      <c r="I572" s="230"/>
      <c r="J572" s="42"/>
      <c r="K572" s="42"/>
      <c r="L572" s="46"/>
      <c r="M572" s="231"/>
      <c r="N572" s="232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8" t="s">
        <v>170</v>
      </c>
      <c r="AU572" s="18" t="s">
        <v>86</v>
      </c>
    </row>
    <row r="573" s="12" customFormat="1" ht="22.8" customHeight="1">
      <c r="A573" s="12"/>
      <c r="B573" s="199"/>
      <c r="C573" s="200"/>
      <c r="D573" s="201" t="s">
        <v>77</v>
      </c>
      <c r="E573" s="213" t="s">
        <v>749</v>
      </c>
      <c r="F573" s="213" t="s">
        <v>750</v>
      </c>
      <c r="G573" s="200"/>
      <c r="H573" s="200"/>
      <c r="I573" s="203"/>
      <c r="J573" s="214">
        <f>BK573</f>
        <v>0</v>
      </c>
      <c r="K573" s="200"/>
      <c r="L573" s="205"/>
      <c r="M573" s="206"/>
      <c r="N573" s="207"/>
      <c r="O573" s="207"/>
      <c r="P573" s="208">
        <f>SUM(P574:P581)</f>
        <v>0</v>
      </c>
      <c r="Q573" s="207"/>
      <c r="R573" s="208">
        <f>SUM(R574:R581)</f>
        <v>0.011169999999999999</v>
      </c>
      <c r="S573" s="207"/>
      <c r="T573" s="209">
        <f>SUM(T574:T581)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10" t="s">
        <v>86</v>
      </c>
      <c r="AT573" s="211" t="s">
        <v>77</v>
      </c>
      <c r="AU573" s="211" t="s">
        <v>84</v>
      </c>
      <c r="AY573" s="210" t="s">
        <v>161</v>
      </c>
      <c r="BK573" s="212">
        <f>SUM(BK574:BK581)</f>
        <v>0</v>
      </c>
    </row>
    <row r="574" s="2" customFormat="1" ht="24.15" customHeight="1">
      <c r="A574" s="40"/>
      <c r="B574" s="41"/>
      <c r="C574" s="215" t="s">
        <v>751</v>
      </c>
      <c r="D574" s="215" t="s">
        <v>163</v>
      </c>
      <c r="E574" s="216" t="s">
        <v>752</v>
      </c>
      <c r="F574" s="217" t="s">
        <v>753</v>
      </c>
      <c r="G574" s="218" t="s">
        <v>510</v>
      </c>
      <c r="H574" s="219">
        <v>2</v>
      </c>
      <c r="I574" s="220"/>
      <c r="J574" s="221">
        <f>ROUND(I574*H574,2)</f>
        <v>0</v>
      </c>
      <c r="K574" s="217" t="s">
        <v>32</v>
      </c>
      <c r="L574" s="46"/>
      <c r="M574" s="222" t="s">
        <v>32</v>
      </c>
      <c r="N574" s="223" t="s">
        <v>49</v>
      </c>
      <c r="O574" s="86"/>
      <c r="P574" s="224">
        <f>O574*H574</f>
        <v>0</v>
      </c>
      <c r="Q574" s="224">
        <v>0.0040099999999999997</v>
      </c>
      <c r="R574" s="224">
        <f>Q574*H574</f>
        <v>0.0080199999999999994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278</v>
      </c>
      <c r="AT574" s="226" t="s">
        <v>163</v>
      </c>
      <c r="AU574" s="226" t="s">
        <v>86</v>
      </c>
      <c r="AY574" s="18" t="s">
        <v>161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8" t="s">
        <v>84</v>
      </c>
      <c r="BK574" s="227">
        <f>ROUND(I574*H574,2)</f>
        <v>0</v>
      </c>
      <c r="BL574" s="18" t="s">
        <v>278</v>
      </c>
      <c r="BM574" s="226" t="s">
        <v>754</v>
      </c>
    </row>
    <row r="575" s="13" customFormat="1">
      <c r="A575" s="13"/>
      <c r="B575" s="233"/>
      <c r="C575" s="234"/>
      <c r="D575" s="235" t="s">
        <v>172</v>
      </c>
      <c r="E575" s="236" t="s">
        <v>32</v>
      </c>
      <c r="F575" s="237" t="s">
        <v>755</v>
      </c>
      <c r="G575" s="234"/>
      <c r="H575" s="236" t="s">
        <v>32</v>
      </c>
      <c r="I575" s="238"/>
      <c r="J575" s="234"/>
      <c r="K575" s="234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172</v>
      </c>
      <c r="AU575" s="243" t="s">
        <v>86</v>
      </c>
      <c r="AV575" s="13" t="s">
        <v>84</v>
      </c>
      <c r="AW575" s="13" t="s">
        <v>39</v>
      </c>
      <c r="AX575" s="13" t="s">
        <v>78</v>
      </c>
      <c r="AY575" s="243" t="s">
        <v>161</v>
      </c>
    </row>
    <row r="576" s="14" customFormat="1">
      <c r="A576" s="14"/>
      <c r="B576" s="244"/>
      <c r="C576" s="245"/>
      <c r="D576" s="235" t="s">
        <v>172</v>
      </c>
      <c r="E576" s="246" t="s">
        <v>32</v>
      </c>
      <c r="F576" s="247" t="s">
        <v>86</v>
      </c>
      <c r="G576" s="245"/>
      <c r="H576" s="248">
        <v>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172</v>
      </c>
      <c r="AU576" s="254" t="s">
        <v>86</v>
      </c>
      <c r="AV576" s="14" t="s">
        <v>86</v>
      </c>
      <c r="AW576" s="14" t="s">
        <v>39</v>
      </c>
      <c r="AX576" s="14" t="s">
        <v>84</v>
      </c>
      <c r="AY576" s="254" t="s">
        <v>161</v>
      </c>
    </row>
    <row r="577" s="2" customFormat="1" ht="24.15" customHeight="1">
      <c r="A577" s="40"/>
      <c r="B577" s="41"/>
      <c r="C577" s="215" t="s">
        <v>756</v>
      </c>
      <c r="D577" s="215" t="s">
        <v>163</v>
      </c>
      <c r="E577" s="216" t="s">
        <v>757</v>
      </c>
      <c r="F577" s="217" t="s">
        <v>758</v>
      </c>
      <c r="G577" s="218" t="s">
        <v>232</v>
      </c>
      <c r="H577" s="219">
        <v>1.5</v>
      </c>
      <c r="I577" s="220"/>
      <c r="J577" s="221">
        <f>ROUND(I577*H577,2)</f>
        <v>0</v>
      </c>
      <c r="K577" s="217" t="s">
        <v>32</v>
      </c>
      <c r="L577" s="46"/>
      <c r="M577" s="222" t="s">
        <v>32</v>
      </c>
      <c r="N577" s="223" t="s">
        <v>49</v>
      </c>
      <c r="O577" s="86"/>
      <c r="P577" s="224">
        <f>O577*H577</f>
        <v>0</v>
      </c>
      <c r="Q577" s="224">
        <v>0.0020999999999999999</v>
      </c>
      <c r="R577" s="224">
        <f>Q577*H577</f>
        <v>0.00315</v>
      </c>
      <c r="S577" s="224">
        <v>0</v>
      </c>
      <c r="T577" s="225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26" t="s">
        <v>278</v>
      </c>
      <c r="AT577" s="226" t="s">
        <v>163</v>
      </c>
      <c r="AU577" s="226" t="s">
        <v>86</v>
      </c>
      <c r="AY577" s="18" t="s">
        <v>161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8" t="s">
        <v>84</v>
      </c>
      <c r="BK577" s="227">
        <f>ROUND(I577*H577,2)</f>
        <v>0</v>
      </c>
      <c r="BL577" s="18" t="s">
        <v>278</v>
      </c>
      <c r="BM577" s="226" t="s">
        <v>759</v>
      </c>
    </row>
    <row r="578" s="13" customFormat="1">
      <c r="A578" s="13"/>
      <c r="B578" s="233"/>
      <c r="C578" s="234"/>
      <c r="D578" s="235" t="s">
        <v>172</v>
      </c>
      <c r="E578" s="236" t="s">
        <v>32</v>
      </c>
      <c r="F578" s="237" t="s">
        <v>760</v>
      </c>
      <c r="G578" s="234"/>
      <c r="H578" s="236" t="s">
        <v>32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3" t="s">
        <v>172</v>
      </c>
      <c r="AU578" s="243" t="s">
        <v>86</v>
      </c>
      <c r="AV578" s="13" t="s">
        <v>84</v>
      </c>
      <c r="AW578" s="13" t="s">
        <v>39</v>
      </c>
      <c r="AX578" s="13" t="s">
        <v>78</v>
      </c>
      <c r="AY578" s="243" t="s">
        <v>161</v>
      </c>
    </row>
    <row r="579" s="14" customFormat="1">
      <c r="A579" s="14"/>
      <c r="B579" s="244"/>
      <c r="C579" s="245"/>
      <c r="D579" s="235" t="s">
        <v>172</v>
      </c>
      <c r="E579" s="246" t="s">
        <v>32</v>
      </c>
      <c r="F579" s="247" t="s">
        <v>761</v>
      </c>
      <c r="G579" s="245"/>
      <c r="H579" s="248">
        <v>1.5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172</v>
      </c>
      <c r="AU579" s="254" t="s">
        <v>86</v>
      </c>
      <c r="AV579" s="14" t="s">
        <v>86</v>
      </c>
      <c r="AW579" s="14" t="s">
        <v>39</v>
      </c>
      <c r="AX579" s="14" t="s">
        <v>84</v>
      </c>
      <c r="AY579" s="254" t="s">
        <v>161</v>
      </c>
    </row>
    <row r="580" s="2" customFormat="1" ht="44.25" customHeight="1">
      <c r="A580" s="40"/>
      <c r="B580" s="41"/>
      <c r="C580" s="215" t="s">
        <v>519</v>
      </c>
      <c r="D580" s="215" t="s">
        <v>163</v>
      </c>
      <c r="E580" s="216" t="s">
        <v>762</v>
      </c>
      <c r="F580" s="217" t="s">
        <v>763</v>
      </c>
      <c r="G580" s="218" t="s">
        <v>211</v>
      </c>
      <c r="H580" s="219">
        <v>0.010999999999999999</v>
      </c>
      <c r="I580" s="220"/>
      <c r="J580" s="221">
        <f>ROUND(I580*H580,2)</f>
        <v>0</v>
      </c>
      <c r="K580" s="217" t="s">
        <v>167</v>
      </c>
      <c r="L580" s="46"/>
      <c r="M580" s="222" t="s">
        <v>32</v>
      </c>
      <c r="N580" s="223" t="s">
        <v>49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278</v>
      </c>
      <c r="AT580" s="226" t="s">
        <v>163</v>
      </c>
      <c r="AU580" s="226" t="s">
        <v>86</v>
      </c>
      <c r="AY580" s="18" t="s">
        <v>161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8" t="s">
        <v>84</v>
      </c>
      <c r="BK580" s="227">
        <f>ROUND(I580*H580,2)</f>
        <v>0</v>
      </c>
      <c r="BL580" s="18" t="s">
        <v>278</v>
      </c>
      <c r="BM580" s="226" t="s">
        <v>764</v>
      </c>
    </row>
    <row r="581" s="2" customFormat="1">
      <c r="A581" s="40"/>
      <c r="B581" s="41"/>
      <c r="C581" s="42"/>
      <c r="D581" s="228" t="s">
        <v>170</v>
      </c>
      <c r="E581" s="42"/>
      <c r="F581" s="229" t="s">
        <v>765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8" t="s">
        <v>170</v>
      </c>
      <c r="AU581" s="18" t="s">
        <v>86</v>
      </c>
    </row>
    <row r="582" s="12" customFormat="1" ht="22.8" customHeight="1">
      <c r="A582" s="12"/>
      <c r="B582" s="199"/>
      <c r="C582" s="200"/>
      <c r="D582" s="201" t="s">
        <v>77</v>
      </c>
      <c r="E582" s="213" t="s">
        <v>766</v>
      </c>
      <c r="F582" s="213" t="s">
        <v>767</v>
      </c>
      <c r="G582" s="200"/>
      <c r="H582" s="200"/>
      <c r="I582" s="203"/>
      <c r="J582" s="214">
        <f>BK582</f>
        <v>0</v>
      </c>
      <c r="K582" s="200"/>
      <c r="L582" s="205"/>
      <c r="M582" s="206"/>
      <c r="N582" s="207"/>
      <c r="O582" s="207"/>
      <c r="P582" s="208">
        <f>SUM(P583:P599)</f>
        <v>0</v>
      </c>
      <c r="Q582" s="207"/>
      <c r="R582" s="208">
        <f>SUM(R583:R599)</f>
        <v>0.0015660000000000001</v>
      </c>
      <c r="S582" s="207"/>
      <c r="T582" s="209">
        <f>SUM(T583:T599)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0" t="s">
        <v>86</v>
      </c>
      <c r="AT582" s="211" t="s">
        <v>77</v>
      </c>
      <c r="AU582" s="211" t="s">
        <v>84</v>
      </c>
      <c r="AY582" s="210" t="s">
        <v>161</v>
      </c>
      <c r="BK582" s="212">
        <f>SUM(BK583:BK599)</f>
        <v>0</v>
      </c>
    </row>
    <row r="583" s="2" customFormat="1" ht="37.8" customHeight="1">
      <c r="A583" s="40"/>
      <c r="B583" s="41"/>
      <c r="C583" s="215" t="s">
        <v>534</v>
      </c>
      <c r="D583" s="215" t="s">
        <v>163</v>
      </c>
      <c r="E583" s="216" t="s">
        <v>768</v>
      </c>
      <c r="F583" s="217" t="s">
        <v>769</v>
      </c>
      <c r="G583" s="218" t="s">
        <v>232</v>
      </c>
      <c r="H583" s="219">
        <v>3.48</v>
      </c>
      <c r="I583" s="220"/>
      <c r="J583" s="221">
        <f>ROUND(I583*H583,2)</f>
        <v>0</v>
      </c>
      <c r="K583" s="217" t="s">
        <v>167</v>
      </c>
      <c r="L583" s="46"/>
      <c r="M583" s="222" t="s">
        <v>32</v>
      </c>
      <c r="N583" s="223" t="s">
        <v>49</v>
      </c>
      <c r="O583" s="86"/>
      <c r="P583" s="224">
        <f>O583*H583</f>
        <v>0</v>
      </c>
      <c r="Q583" s="224">
        <v>6.9999999999999994E-05</v>
      </c>
      <c r="R583" s="224">
        <f>Q583*H583</f>
        <v>0.00024359999999999999</v>
      </c>
      <c r="S583" s="224">
        <v>0</v>
      </c>
      <c r="T583" s="225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6" t="s">
        <v>278</v>
      </c>
      <c r="AT583" s="226" t="s">
        <v>163</v>
      </c>
      <c r="AU583" s="226" t="s">
        <v>86</v>
      </c>
      <c r="AY583" s="18" t="s">
        <v>161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18" t="s">
        <v>84</v>
      </c>
      <c r="BK583" s="227">
        <f>ROUND(I583*H583,2)</f>
        <v>0</v>
      </c>
      <c r="BL583" s="18" t="s">
        <v>278</v>
      </c>
      <c r="BM583" s="226" t="s">
        <v>770</v>
      </c>
    </row>
    <row r="584" s="2" customFormat="1">
      <c r="A584" s="40"/>
      <c r="B584" s="41"/>
      <c r="C584" s="42"/>
      <c r="D584" s="228" t="s">
        <v>170</v>
      </c>
      <c r="E584" s="42"/>
      <c r="F584" s="229" t="s">
        <v>771</v>
      </c>
      <c r="G584" s="42"/>
      <c r="H584" s="42"/>
      <c r="I584" s="230"/>
      <c r="J584" s="42"/>
      <c r="K584" s="42"/>
      <c r="L584" s="46"/>
      <c r="M584" s="231"/>
      <c r="N584" s="232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8" t="s">
        <v>170</v>
      </c>
      <c r="AU584" s="18" t="s">
        <v>86</v>
      </c>
    </row>
    <row r="585" s="13" customFormat="1">
      <c r="A585" s="13"/>
      <c r="B585" s="233"/>
      <c r="C585" s="234"/>
      <c r="D585" s="235" t="s">
        <v>172</v>
      </c>
      <c r="E585" s="236" t="s">
        <v>32</v>
      </c>
      <c r="F585" s="237" t="s">
        <v>772</v>
      </c>
      <c r="G585" s="234"/>
      <c r="H585" s="236" t="s">
        <v>32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172</v>
      </c>
      <c r="AU585" s="243" t="s">
        <v>86</v>
      </c>
      <c r="AV585" s="13" t="s">
        <v>84</v>
      </c>
      <c r="AW585" s="13" t="s">
        <v>39</v>
      </c>
      <c r="AX585" s="13" t="s">
        <v>78</v>
      </c>
      <c r="AY585" s="243" t="s">
        <v>161</v>
      </c>
    </row>
    <row r="586" s="13" customFormat="1">
      <c r="A586" s="13"/>
      <c r="B586" s="233"/>
      <c r="C586" s="234"/>
      <c r="D586" s="235" t="s">
        <v>172</v>
      </c>
      <c r="E586" s="236" t="s">
        <v>32</v>
      </c>
      <c r="F586" s="237" t="s">
        <v>773</v>
      </c>
      <c r="G586" s="234"/>
      <c r="H586" s="236" t="s">
        <v>32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172</v>
      </c>
      <c r="AU586" s="243" t="s">
        <v>86</v>
      </c>
      <c r="AV586" s="13" t="s">
        <v>84</v>
      </c>
      <c r="AW586" s="13" t="s">
        <v>39</v>
      </c>
      <c r="AX586" s="13" t="s">
        <v>78</v>
      </c>
      <c r="AY586" s="243" t="s">
        <v>161</v>
      </c>
    </row>
    <row r="587" s="14" customFormat="1">
      <c r="A587" s="14"/>
      <c r="B587" s="244"/>
      <c r="C587" s="245"/>
      <c r="D587" s="235" t="s">
        <v>172</v>
      </c>
      <c r="E587" s="246" t="s">
        <v>32</v>
      </c>
      <c r="F587" s="247" t="s">
        <v>774</v>
      </c>
      <c r="G587" s="245"/>
      <c r="H587" s="248">
        <v>3.48</v>
      </c>
      <c r="I587" s="249"/>
      <c r="J587" s="245"/>
      <c r="K587" s="245"/>
      <c r="L587" s="250"/>
      <c r="M587" s="251"/>
      <c r="N587" s="252"/>
      <c r="O587" s="252"/>
      <c r="P587" s="252"/>
      <c r="Q587" s="252"/>
      <c r="R587" s="252"/>
      <c r="S587" s="252"/>
      <c r="T587" s="25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4" t="s">
        <v>172</v>
      </c>
      <c r="AU587" s="254" t="s">
        <v>86</v>
      </c>
      <c r="AV587" s="14" t="s">
        <v>86</v>
      </c>
      <c r="AW587" s="14" t="s">
        <v>39</v>
      </c>
      <c r="AX587" s="14" t="s">
        <v>78</v>
      </c>
      <c r="AY587" s="254" t="s">
        <v>161</v>
      </c>
    </row>
    <row r="588" s="15" customFormat="1">
      <c r="A588" s="15"/>
      <c r="B588" s="255"/>
      <c r="C588" s="256"/>
      <c r="D588" s="235" t="s">
        <v>172</v>
      </c>
      <c r="E588" s="257" t="s">
        <v>32</v>
      </c>
      <c r="F588" s="258" t="s">
        <v>179</v>
      </c>
      <c r="G588" s="256"/>
      <c r="H588" s="259">
        <v>3.48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5" t="s">
        <v>172</v>
      </c>
      <c r="AU588" s="265" t="s">
        <v>86</v>
      </c>
      <c r="AV588" s="15" t="s">
        <v>168</v>
      </c>
      <c r="AW588" s="15" t="s">
        <v>39</v>
      </c>
      <c r="AX588" s="15" t="s">
        <v>84</v>
      </c>
      <c r="AY588" s="265" t="s">
        <v>161</v>
      </c>
    </row>
    <row r="589" s="2" customFormat="1" ht="24.15" customHeight="1">
      <c r="A589" s="40"/>
      <c r="B589" s="41"/>
      <c r="C589" s="215" t="s">
        <v>546</v>
      </c>
      <c r="D589" s="215" t="s">
        <v>163</v>
      </c>
      <c r="E589" s="216" t="s">
        <v>775</v>
      </c>
      <c r="F589" s="217" t="s">
        <v>776</v>
      </c>
      <c r="G589" s="218" t="s">
        <v>232</v>
      </c>
      <c r="H589" s="219">
        <v>3.48</v>
      </c>
      <c r="I589" s="220"/>
      <c r="J589" s="221">
        <f>ROUND(I589*H589,2)</f>
        <v>0</v>
      </c>
      <c r="K589" s="217" t="s">
        <v>167</v>
      </c>
      <c r="L589" s="46"/>
      <c r="M589" s="222" t="s">
        <v>32</v>
      </c>
      <c r="N589" s="223" t="s">
        <v>49</v>
      </c>
      <c r="O589" s="86"/>
      <c r="P589" s="224">
        <f>O589*H589</f>
        <v>0</v>
      </c>
      <c r="Q589" s="224">
        <v>0.00013999999999999999</v>
      </c>
      <c r="R589" s="224">
        <f>Q589*H589</f>
        <v>0.00048719999999999997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278</v>
      </c>
      <c r="AT589" s="226" t="s">
        <v>163</v>
      </c>
      <c r="AU589" s="226" t="s">
        <v>86</v>
      </c>
      <c r="AY589" s="18" t="s">
        <v>161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8" t="s">
        <v>84</v>
      </c>
      <c r="BK589" s="227">
        <f>ROUND(I589*H589,2)</f>
        <v>0</v>
      </c>
      <c r="BL589" s="18" t="s">
        <v>278</v>
      </c>
      <c r="BM589" s="226" t="s">
        <v>777</v>
      </c>
    </row>
    <row r="590" s="2" customFormat="1">
      <c r="A590" s="40"/>
      <c r="B590" s="41"/>
      <c r="C590" s="42"/>
      <c r="D590" s="228" t="s">
        <v>170</v>
      </c>
      <c r="E590" s="42"/>
      <c r="F590" s="229" t="s">
        <v>778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8" t="s">
        <v>170</v>
      </c>
      <c r="AU590" s="18" t="s">
        <v>86</v>
      </c>
    </row>
    <row r="591" s="13" customFormat="1">
      <c r="A591" s="13"/>
      <c r="B591" s="233"/>
      <c r="C591" s="234"/>
      <c r="D591" s="235" t="s">
        <v>172</v>
      </c>
      <c r="E591" s="236" t="s">
        <v>32</v>
      </c>
      <c r="F591" s="237" t="s">
        <v>772</v>
      </c>
      <c r="G591" s="234"/>
      <c r="H591" s="236" t="s">
        <v>32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3" t="s">
        <v>172</v>
      </c>
      <c r="AU591" s="243" t="s">
        <v>86</v>
      </c>
      <c r="AV591" s="13" t="s">
        <v>84</v>
      </c>
      <c r="AW591" s="13" t="s">
        <v>39</v>
      </c>
      <c r="AX591" s="13" t="s">
        <v>78</v>
      </c>
      <c r="AY591" s="243" t="s">
        <v>161</v>
      </c>
    </row>
    <row r="592" s="13" customFormat="1">
      <c r="A592" s="13"/>
      <c r="B592" s="233"/>
      <c r="C592" s="234"/>
      <c r="D592" s="235" t="s">
        <v>172</v>
      </c>
      <c r="E592" s="236" t="s">
        <v>32</v>
      </c>
      <c r="F592" s="237" t="s">
        <v>773</v>
      </c>
      <c r="G592" s="234"/>
      <c r="H592" s="236" t="s">
        <v>32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172</v>
      </c>
      <c r="AU592" s="243" t="s">
        <v>86</v>
      </c>
      <c r="AV592" s="13" t="s">
        <v>84</v>
      </c>
      <c r="AW592" s="13" t="s">
        <v>39</v>
      </c>
      <c r="AX592" s="13" t="s">
        <v>78</v>
      </c>
      <c r="AY592" s="243" t="s">
        <v>161</v>
      </c>
    </row>
    <row r="593" s="14" customFormat="1">
      <c r="A593" s="14"/>
      <c r="B593" s="244"/>
      <c r="C593" s="245"/>
      <c r="D593" s="235" t="s">
        <v>172</v>
      </c>
      <c r="E593" s="246" t="s">
        <v>32</v>
      </c>
      <c r="F593" s="247" t="s">
        <v>774</v>
      </c>
      <c r="G593" s="245"/>
      <c r="H593" s="248">
        <v>3.48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172</v>
      </c>
      <c r="AU593" s="254" t="s">
        <v>86</v>
      </c>
      <c r="AV593" s="14" t="s">
        <v>86</v>
      </c>
      <c r="AW593" s="14" t="s">
        <v>39</v>
      </c>
      <c r="AX593" s="14" t="s">
        <v>78</v>
      </c>
      <c r="AY593" s="254" t="s">
        <v>161</v>
      </c>
    </row>
    <row r="594" s="15" customFormat="1">
      <c r="A594" s="15"/>
      <c r="B594" s="255"/>
      <c r="C594" s="256"/>
      <c r="D594" s="235" t="s">
        <v>172</v>
      </c>
      <c r="E594" s="257" t="s">
        <v>32</v>
      </c>
      <c r="F594" s="258" t="s">
        <v>179</v>
      </c>
      <c r="G594" s="256"/>
      <c r="H594" s="259">
        <v>3.48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5" t="s">
        <v>172</v>
      </c>
      <c r="AU594" s="265" t="s">
        <v>86</v>
      </c>
      <c r="AV594" s="15" t="s">
        <v>168</v>
      </c>
      <c r="AW594" s="15" t="s">
        <v>39</v>
      </c>
      <c r="AX594" s="15" t="s">
        <v>84</v>
      </c>
      <c r="AY594" s="265" t="s">
        <v>161</v>
      </c>
    </row>
    <row r="595" s="2" customFormat="1" ht="24.15" customHeight="1">
      <c r="A595" s="40"/>
      <c r="B595" s="41"/>
      <c r="C595" s="215" t="s">
        <v>560</v>
      </c>
      <c r="D595" s="215" t="s">
        <v>163</v>
      </c>
      <c r="E595" s="216" t="s">
        <v>779</v>
      </c>
      <c r="F595" s="217" t="s">
        <v>780</v>
      </c>
      <c r="G595" s="218" t="s">
        <v>232</v>
      </c>
      <c r="H595" s="219">
        <v>6.96</v>
      </c>
      <c r="I595" s="220"/>
      <c r="J595" s="221">
        <f>ROUND(I595*H595,2)</f>
        <v>0</v>
      </c>
      <c r="K595" s="217" t="s">
        <v>167</v>
      </c>
      <c r="L595" s="46"/>
      <c r="M595" s="222" t="s">
        <v>32</v>
      </c>
      <c r="N595" s="223" t="s">
        <v>49</v>
      </c>
      <c r="O595" s="86"/>
      <c r="P595" s="224">
        <f>O595*H595</f>
        <v>0</v>
      </c>
      <c r="Q595" s="224">
        <v>0.00012</v>
      </c>
      <c r="R595" s="224">
        <f>Q595*H595</f>
        <v>0.00083520000000000003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278</v>
      </c>
      <c r="AT595" s="226" t="s">
        <v>163</v>
      </c>
      <c r="AU595" s="226" t="s">
        <v>86</v>
      </c>
      <c r="AY595" s="18" t="s">
        <v>161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8" t="s">
        <v>84</v>
      </c>
      <c r="BK595" s="227">
        <f>ROUND(I595*H595,2)</f>
        <v>0</v>
      </c>
      <c r="BL595" s="18" t="s">
        <v>278</v>
      </c>
      <c r="BM595" s="226" t="s">
        <v>781</v>
      </c>
    </row>
    <row r="596" s="2" customFormat="1">
      <c r="A596" s="40"/>
      <c r="B596" s="41"/>
      <c r="C596" s="42"/>
      <c r="D596" s="228" t="s">
        <v>170</v>
      </c>
      <c r="E596" s="42"/>
      <c r="F596" s="229" t="s">
        <v>782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8" t="s">
        <v>170</v>
      </c>
      <c r="AU596" s="18" t="s">
        <v>86</v>
      </c>
    </row>
    <row r="597" s="13" customFormat="1">
      <c r="A597" s="13"/>
      <c r="B597" s="233"/>
      <c r="C597" s="234"/>
      <c r="D597" s="235" t="s">
        <v>172</v>
      </c>
      <c r="E597" s="236" t="s">
        <v>32</v>
      </c>
      <c r="F597" s="237" t="s">
        <v>783</v>
      </c>
      <c r="G597" s="234"/>
      <c r="H597" s="236" t="s">
        <v>32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172</v>
      </c>
      <c r="AU597" s="243" t="s">
        <v>86</v>
      </c>
      <c r="AV597" s="13" t="s">
        <v>84</v>
      </c>
      <c r="AW597" s="13" t="s">
        <v>39</v>
      </c>
      <c r="AX597" s="13" t="s">
        <v>78</v>
      </c>
      <c r="AY597" s="243" t="s">
        <v>161</v>
      </c>
    </row>
    <row r="598" s="14" customFormat="1">
      <c r="A598" s="14"/>
      <c r="B598" s="244"/>
      <c r="C598" s="245"/>
      <c r="D598" s="235" t="s">
        <v>172</v>
      </c>
      <c r="E598" s="246" t="s">
        <v>32</v>
      </c>
      <c r="F598" s="247" t="s">
        <v>784</v>
      </c>
      <c r="G598" s="245"/>
      <c r="H598" s="248">
        <v>6.96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172</v>
      </c>
      <c r="AU598" s="254" t="s">
        <v>86</v>
      </c>
      <c r="AV598" s="14" t="s">
        <v>86</v>
      </c>
      <c r="AW598" s="14" t="s">
        <v>39</v>
      </c>
      <c r="AX598" s="14" t="s">
        <v>78</v>
      </c>
      <c r="AY598" s="254" t="s">
        <v>161</v>
      </c>
    </row>
    <row r="599" s="15" customFormat="1">
      <c r="A599" s="15"/>
      <c r="B599" s="255"/>
      <c r="C599" s="256"/>
      <c r="D599" s="235" t="s">
        <v>172</v>
      </c>
      <c r="E599" s="257" t="s">
        <v>32</v>
      </c>
      <c r="F599" s="258" t="s">
        <v>179</v>
      </c>
      <c r="G599" s="256"/>
      <c r="H599" s="259">
        <v>6.96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5" t="s">
        <v>172</v>
      </c>
      <c r="AU599" s="265" t="s">
        <v>86</v>
      </c>
      <c r="AV599" s="15" t="s">
        <v>168</v>
      </c>
      <c r="AW599" s="15" t="s">
        <v>39</v>
      </c>
      <c r="AX599" s="15" t="s">
        <v>84</v>
      </c>
      <c r="AY599" s="265" t="s">
        <v>161</v>
      </c>
    </row>
    <row r="600" s="12" customFormat="1" ht="22.8" customHeight="1">
      <c r="A600" s="12"/>
      <c r="B600" s="199"/>
      <c r="C600" s="200"/>
      <c r="D600" s="201" t="s">
        <v>77</v>
      </c>
      <c r="E600" s="213" t="s">
        <v>785</v>
      </c>
      <c r="F600" s="213" t="s">
        <v>786</v>
      </c>
      <c r="G600" s="200"/>
      <c r="H600" s="200"/>
      <c r="I600" s="203"/>
      <c r="J600" s="214">
        <f>BK600</f>
        <v>0</v>
      </c>
      <c r="K600" s="200"/>
      <c r="L600" s="205"/>
      <c r="M600" s="206"/>
      <c r="N600" s="207"/>
      <c r="O600" s="207"/>
      <c r="P600" s="208">
        <f>SUM(P601:P616)</f>
        <v>0</v>
      </c>
      <c r="Q600" s="207"/>
      <c r="R600" s="208">
        <f>SUM(R601:R616)</f>
        <v>0.084449679999999985</v>
      </c>
      <c r="S600" s="207"/>
      <c r="T600" s="209">
        <f>SUM(T601:T616)</f>
        <v>0.019683760000000002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10" t="s">
        <v>86</v>
      </c>
      <c r="AT600" s="211" t="s">
        <v>77</v>
      </c>
      <c r="AU600" s="211" t="s">
        <v>84</v>
      </c>
      <c r="AY600" s="210" t="s">
        <v>161</v>
      </c>
      <c r="BK600" s="212">
        <f>SUM(BK601:BK616)</f>
        <v>0</v>
      </c>
    </row>
    <row r="601" s="2" customFormat="1" ht="24.15" customHeight="1">
      <c r="A601" s="40"/>
      <c r="B601" s="41"/>
      <c r="C601" s="215" t="s">
        <v>787</v>
      </c>
      <c r="D601" s="215" t="s">
        <v>163</v>
      </c>
      <c r="E601" s="216" t="s">
        <v>788</v>
      </c>
      <c r="F601" s="217" t="s">
        <v>789</v>
      </c>
      <c r="G601" s="218" t="s">
        <v>232</v>
      </c>
      <c r="H601" s="219">
        <v>63.496000000000002</v>
      </c>
      <c r="I601" s="220"/>
      <c r="J601" s="221">
        <f>ROUND(I601*H601,2)</f>
        <v>0</v>
      </c>
      <c r="K601" s="217" t="s">
        <v>167</v>
      </c>
      <c r="L601" s="46"/>
      <c r="M601" s="222" t="s">
        <v>32</v>
      </c>
      <c r="N601" s="223" t="s">
        <v>49</v>
      </c>
      <c r="O601" s="86"/>
      <c r="P601" s="224">
        <f>O601*H601</f>
        <v>0</v>
      </c>
      <c r="Q601" s="224">
        <v>0.001</v>
      </c>
      <c r="R601" s="224">
        <f>Q601*H601</f>
        <v>0.063495999999999997</v>
      </c>
      <c r="S601" s="224">
        <v>0.00031</v>
      </c>
      <c r="T601" s="225">
        <f>S601*H601</f>
        <v>0.019683760000000002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278</v>
      </c>
      <c r="AT601" s="226" t="s">
        <v>163</v>
      </c>
      <c r="AU601" s="226" t="s">
        <v>86</v>
      </c>
      <c r="AY601" s="18" t="s">
        <v>161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8" t="s">
        <v>84</v>
      </c>
      <c r="BK601" s="227">
        <f>ROUND(I601*H601,2)</f>
        <v>0</v>
      </c>
      <c r="BL601" s="18" t="s">
        <v>278</v>
      </c>
      <c r="BM601" s="226" t="s">
        <v>790</v>
      </c>
    </row>
    <row r="602" s="2" customFormat="1">
      <c r="A602" s="40"/>
      <c r="B602" s="41"/>
      <c r="C602" s="42"/>
      <c r="D602" s="228" t="s">
        <v>170</v>
      </c>
      <c r="E602" s="42"/>
      <c r="F602" s="229" t="s">
        <v>791</v>
      </c>
      <c r="G602" s="42"/>
      <c r="H602" s="42"/>
      <c r="I602" s="230"/>
      <c r="J602" s="42"/>
      <c r="K602" s="42"/>
      <c r="L602" s="46"/>
      <c r="M602" s="231"/>
      <c r="N602" s="232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8" t="s">
        <v>170</v>
      </c>
      <c r="AU602" s="18" t="s">
        <v>86</v>
      </c>
    </row>
    <row r="603" s="13" customFormat="1">
      <c r="A603" s="13"/>
      <c r="B603" s="233"/>
      <c r="C603" s="234"/>
      <c r="D603" s="235" t="s">
        <v>172</v>
      </c>
      <c r="E603" s="236" t="s">
        <v>32</v>
      </c>
      <c r="F603" s="237" t="s">
        <v>489</v>
      </c>
      <c r="G603" s="234"/>
      <c r="H603" s="236" t="s">
        <v>32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172</v>
      </c>
      <c r="AU603" s="243" t="s">
        <v>86</v>
      </c>
      <c r="AV603" s="13" t="s">
        <v>84</v>
      </c>
      <c r="AW603" s="13" t="s">
        <v>39</v>
      </c>
      <c r="AX603" s="13" t="s">
        <v>78</v>
      </c>
      <c r="AY603" s="243" t="s">
        <v>161</v>
      </c>
    </row>
    <row r="604" s="14" customFormat="1">
      <c r="A604" s="14"/>
      <c r="B604" s="244"/>
      <c r="C604" s="245"/>
      <c r="D604" s="235" t="s">
        <v>172</v>
      </c>
      <c r="E604" s="246" t="s">
        <v>32</v>
      </c>
      <c r="F604" s="247" t="s">
        <v>792</v>
      </c>
      <c r="G604" s="245"/>
      <c r="H604" s="248">
        <v>13.202999999999999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172</v>
      </c>
      <c r="AU604" s="254" t="s">
        <v>86</v>
      </c>
      <c r="AV604" s="14" t="s">
        <v>86</v>
      </c>
      <c r="AW604" s="14" t="s">
        <v>39</v>
      </c>
      <c r="AX604" s="14" t="s">
        <v>78</v>
      </c>
      <c r="AY604" s="254" t="s">
        <v>161</v>
      </c>
    </row>
    <row r="605" s="14" customFormat="1">
      <c r="A605" s="14"/>
      <c r="B605" s="244"/>
      <c r="C605" s="245"/>
      <c r="D605" s="235" t="s">
        <v>172</v>
      </c>
      <c r="E605" s="246" t="s">
        <v>32</v>
      </c>
      <c r="F605" s="247" t="s">
        <v>793</v>
      </c>
      <c r="G605" s="245"/>
      <c r="H605" s="248">
        <v>50.292999999999999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172</v>
      </c>
      <c r="AU605" s="254" t="s">
        <v>86</v>
      </c>
      <c r="AV605" s="14" t="s">
        <v>86</v>
      </c>
      <c r="AW605" s="14" t="s">
        <v>39</v>
      </c>
      <c r="AX605" s="14" t="s">
        <v>78</v>
      </c>
      <c r="AY605" s="254" t="s">
        <v>161</v>
      </c>
    </row>
    <row r="606" s="15" customFormat="1">
      <c r="A606" s="15"/>
      <c r="B606" s="255"/>
      <c r="C606" s="256"/>
      <c r="D606" s="235" t="s">
        <v>172</v>
      </c>
      <c r="E606" s="257" t="s">
        <v>32</v>
      </c>
      <c r="F606" s="258" t="s">
        <v>179</v>
      </c>
      <c r="G606" s="256"/>
      <c r="H606" s="259">
        <v>63.496000000000002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5" t="s">
        <v>172</v>
      </c>
      <c r="AU606" s="265" t="s">
        <v>86</v>
      </c>
      <c r="AV606" s="15" t="s">
        <v>168</v>
      </c>
      <c r="AW606" s="15" t="s">
        <v>39</v>
      </c>
      <c r="AX606" s="15" t="s">
        <v>84</v>
      </c>
      <c r="AY606" s="265" t="s">
        <v>161</v>
      </c>
    </row>
    <row r="607" s="2" customFormat="1" ht="37.8" customHeight="1">
      <c r="A607" s="40"/>
      <c r="B607" s="41"/>
      <c r="C607" s="215" t="s">
        <v>794</v>
      </c>
      <c r="D607" s="215" t="s">
        <v>163</v>
      </c>
      <c r="E607" s="216" t="s">
        <v>795</v>
      </c>
      <c r="F607" s="217" t="s">
        <v>796</v>
      </c>
      <c r="G607" s="218" t="s">
        <v>232</v>
      </c>
      <c r="H607" s="219">
        <v>63.496000000000002</v>
      </c>
      <c r="I607" s="220"/>
      <c r="J607" s="221">
        <f>ROUND(I607*H607,2)</f>
        <v>0</v>
      </c>
      <c r="K607" s="217" t="s">
        <v>167</v>
      </c>
      <c r="L607" s="46"/>
      <c r="M607" s="222" t="s">
        <v>32</v>
      </c>
      <c r="N607" s="223" t="s">
        <v>49</v>
      </c>
      <c r="O607" s="86"/>
      <c r="P607" s="224">
        <f>O607*H607</f>
        <v>0</v>
      </c>
      <c r="Q607" s="224">
        <v>0.00020000000000000001</v>
      </c>
      <c r="R607" s="224">
        <f>Q607*H607</f>
        <v>0.012699200000000001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278</v>
      </c>
      <c r="AT607" s="226" t="s">
        <v>163</v>
      </c>
      <c r="AU607" s="226" t="s">
        <v>86</v>
      </c>
      <c r="AY607" s="18" t="s">
        <v>161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8" t="s">
        <v>84</v>
      </c>
      <c r="BK607" s="227">
        <f>ROUND(I607*H607,2)</f>
        <v>0</v>
      </c>
      <c r="BL607" s="18" t="s">
        <v>278</v>
      </c>
      <c r="BM607" s="226" t="s">
        <v>797</v>
      </c>
    </row>
    <row r="608" s="2" customFormat="1">
      <c r="A608" s="40"/>
      <c r="B608" s="41"/>
      <c r="C608" s="42"/>
      <c r="D608" s="228" t="s">
        <v>170</v>
      </c>
      <c r="E608" s="42"/>
      <c r="F608" s="229" t="s">
        <v>798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170</v>
      </c>
      <c r="AU608" s="18" t="s">
        <v>86</v>
      </c>
    </row>
    <row r="609" s="13" customFormat="1">
      <c r="A609" s="13"/>
      <c r="B609" s="233"/>
      <c r="C609" s="234"/>
      <c r="D609" s="235" t="s">
        <v>172</v>
      </c>
      <c r="E609" s="236" t="s">
        <v>32</v>
      </c>
      <c r="F609" s="237" t="s">
        <v>489</v>
      </c>
      <c r="G609" s="234"/>
      <c r="H609" s="236" t="s">
        <v>32</v>
      </c>
      <c r="I609" s="238"/>
      <c r="J609" s="234"/>
      <c r="K609" s="234"/>
      <c r="L609" s="239"/>
      <c r="M609" s="240"/>
      <c r="N609" s="241"/>
      <c r="O609" s="241"/>
      <c r="P609" s="241"/>
      <c r="Q609" s="241"/>
      <c r="R609" s="241"/>
      <c r="S609" s="241"/>
      <c r="T609" s="24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3" t="s">
        <v>172</v>
      </c>
      <c r="AU609" s="243" t="s">
        <v>86</v>
      </c>
      <c r="AV609" s="13" t="s">
        <v>84</v>
      </c>
      <c r="AW609" s="13" t="s">
        <v>39</v>
      </c>
      <c r="AX609" s="13" t="s">
        <v>78</v>
      </c>
      <c r="AY609" s="243" t="s">
        <v>161</v>
      </c>
    </row>
    <row r="610" s="14" customFormat="1">
      <c r="A610" s="14"/>
      <c r="B610" s="244"/>
      <c r="C610" s="245"/>
      <c r="D610" s="235" t="s">
        <v>172</v>
      </c>
      <c r="E610" s="246" t="s">
        <v>32</v>
      </c>
      <c r="F610" s="247" t="s">
        <v>792</v>
      </c>
      <c r="G610" s="245"/>
      <c r="H610" s="248">
        <v>13.202999999999999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172</v>
      </c>
      <c r="AU610" s="254" t="s">
        <v>86</v>
      </c>
      <c r="AV610" s="14" t="s">
        <v>86</v>
      </c>
      <c r="AW610" s="14" t="s">
        <v>39</v>
      </c>
      <c r="AX610" s="14" t="s">
        <v>78</v>
      </c>
      <c r="AY610" s="254" t="s">
        <v>161</v>
      </c>
    </row>
    <row r="611" s="14" customFormat="1">
      <c r="A611" s="14"/>
      <c r="B611" s="244"/>
      <c r="C611" s="245"/>
      <c r="D611" s="235" t="s">
        <v>172</v>
      </c>
      <c r="E611" s="246" t="s">
        <v>32</v>
      </c>
      <c r="F611" s="247" t="s">
        <v>793</v>
      </c>
      <c r="G611" s="245"/>
      <c r="H611" s="248">
        <v>50.292999999999999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172</v>
      </c>
      <c r="AU611" s="254" t="s">
        <v>86</v>
      </c>
      <c r="AV611" s="14" t="s">
        <v>86</v>
      </c>
      <c r="AW611" s="14" t="s">
        <v>39</v>
      </c>
      <c r="AX611" s="14" t="s">
        <v>78</v>
      </c>
      <c r="AY611" s="254" t="s">
        <v>161</v>
      </c>
    </row>
    <row r="612" s="15" customFormat="1">
      <c r="A612" s="15"/>
      <c r="B612" s="255"/>
      <c r="C612" s="256"/>
      <c r="D612" s="235" t="s">
        <v>172</v>
      </c>
      <c r="E612" s="257" t="s">
        <v>32</v>
      </c>
      <c r="F612" s="258" t="s">
        <v>179</v>
      </c>
      <c r="G612" s="256"/>
      <c r="H612" s="259">
        <v>63.496000000000002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5" t="s">
        <v>172</v>
      </c>
      <c r="AU612" s="265" t="s">
        <v>86</v>
      </c>
      <c r="AV612" s="15" t="s">
        <v>168</v>
      </c>
      <c r="AW612" s="15" t="s">
        <v>39</v>
      </c>
      <c r="AX612" s="15" t="s">
        <v>84</v>
      </c>
      <c r="AY612" s="265" t="s">
        <v>161</v>
      </c>
    </row>
    <row r="613" s="2" customFormat="1" ht="44.25" customHeight="1">
      <c r="A613" s="40"/>
      <c r="B613" s="41"/>
      <c r="C613" s="215" t="s">
        <v>799</v>
      </c>
      <c r="D613" s="215" t="s">
        <v>163</v>
      </c>
      <c r="E613" s="216" t="s">
        <v>800</v>
      </c>
      <c r="F613" s="217" t="s">
        <v>801</v>
      </c>
      <c r="G613" s="218" t="s">
        <v>232</v>
      </c>
      <c r="H613" s="219">
        <v>63.496000000000002</v>
      </c>
      <c r="I613" s="220"/>
      <c r="J613" s="221">
        <f>ROUND(I613*H613,2)</f>
        <v>0</v>
      </c>
      <c r="K613" s="217" t="s">
        <v>167</v>
      </c>
      <c r="L613" s="46"/>
      <c r="M613" s="222" t="s">
        <v>32</v>
      </c>
      <c r="N613" s="223" t="s">
        <v>49</v>
      </c>
      <c r="O613" s="86"/>
      <c r="P613" s="224">
        <f>O613*H613</f>
        <v>0</v>
      </c>
      <c r="Q613" s="224">
        <v>0.00012999999999999999</v>
      </c>
      <c r="R613" s="224">
        <f>Q613*H613</f>
        <v>0.0082544799999999998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278</v>
      </c>
      <c r="AT613" s="226" t="s">
        <v>163</v>
      </c>
      <c r="AU613" s="226" t="s">
        <v>86</v>
      </c>
      <c r="AY613" s="18" t="s">
        <v>161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8" t="s">
        <v>84</v>
      </c>
      <c r="BK613" s="227">
        <f>ROUND(I613*H613,2)</f>
        <v>0</v>
      </c>
      <c r="BL613" s="18" t="s">
        <v>278</v>
      </c>
      <c r="BM613" s="226" t="s">
        <v>802</v>
      </c>
    </row>
    <row r="614" s="2" customFormat="1">
      <c r="A614" s="40"/>
      <c r="B614" s="41"/>
      <c r="C614" s="42"/>
      <c r="D614" s="228" t="s">
        <v>170</v>
      </c>
      <c r="E614" s="42"/>
      <c r="F614" s="229" t="s">
        <v>803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8" t="s">
        <v>170</v>
      </c>
      <c r="AU614" s="18" t="s">
        <v>86</v>
      </c>
    </row>
    <row r="615" s="13" customFormat="1">
      <c r="A615" s="13"/>
      <c r="B615" s="233"/>
      <c r="C615" s="234"/>
      <c r="D615" s="235" t="s">
        <v>172</v>
      </c>
      <c r="E615" s="236" t="s">
        <v>32</v>
      </c>
      <c r="F615" s="237" t="s">
        <v>804</v>
      </c>
      <c r="G615" s="234"/>
      <c r="H615" s="236" t="s">
        <v>32</v>
      </c>
      <c r="I615" s="238"/>
      <c r="J615" s="234"/>
      <c r="K615" s="234"/>
      <c r="L615" s="239"/>
      <c r="M615" s="240"/>
      <c r="N615" s="241"/>
      <c r="O615" s="241"/>
      <c r="P615" s="241"/>
      <c r="Q615" s="241"/>
      <c r="R615" s="241"/>
      <c r="S615" s="241"/>
      <c r="T615" s="24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3" t="s">
        <v>172</v>
      </c>
      <c r="AU615" s="243" t="s">
        <v>86</v>
      </c>
      <c r="AV615" s="13" t="s">
        <v>84</v>
      </c>
      <c r="AW615" s="13" t="s">
        <v>39</v>
      </c>
      <c r="AX615" s="13" t="s">
        <v>78</v>
      </c>
      <c r="AY615" s="243" t="s">
        <v>161</v>
      </c>
    </row>
    <row r="616" s="14" customFormat="1">
      <c r="A616" s="14"/>
      <c r="B616" s="244"/>
      <c r="C616" s="245"/>
      <c r="D616" s="235" t="s">
        <v>172</v>
      </c>
      <c r="E616" s="246" t="s">
        <v>32</v>
      </c>
      <c r="F616" s="247" t="s">
        <v>805</v>
      </c>
      <c r="G616" s="245"/>
      <c r="H616" s="248">
        <v>63.496000000000002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172</v>
      </c>
      <c r="AU616" s="254" t="s">
        <v>86</v>
      </c>
      <c r="AV616" s="14" t="s">
        <v>86</v>
      </c>
      <c r="AW616" s="14" t="s">
        <v>39</v>
      </c>
      <c r="AX616" s="14" t="s">
        <v>84</v>
      </c>
      <c r="AY616" s="254" t="s">
        <v>161</v>
      </c>
    </row>
    <row r="617" s="12" customFormat="1" ht="25.92" customHeight="1">
      <c r="A617" s="12"/>
      <c r="B617" s="199"/>
      <c r="C617" s="200"/>
      <c r="D617" s="201" t="s">
        <v>77</v>
      </c>
      <c r="E617" s="202" t="s">
        <v>208</v>
      </c>
      <c r="F617" s="202" t="s">
        <v>806</v>
      </c>
      <c r="G617" s="200"/>
      <c r="H617" s="200"/>
      <c r="I617" s="203"/>
      <c r="J617" s="204">
        <f>BK617</f>
        <v>0</v>
      </c>
      <c r="K617" s="200"/>
      <c r="L617" s="205"/>
      <c r="M617" s="206"/>
      <c r="N617" s="207"/>
      <c r="O617" s="207"/>
      <c r="P617" s="208">
        <f>P618</f>
        <v>0</v>
      </c>
      <c r="Q617" s="207"/>
      <c r="R617" s="208">
        <f>R618</f>
        <v>0</v>
      </c>
      <c r="S617" s="207"/>
      <c r="T617" s="209">
        <f>T618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0" t="s">
        <v>91</v>
      </c>
      <c r="AT617" s="211" t="s">
        <v>77</v>
      </c>
      <c r="AU617" s="211" t="s">
        <v>78</v>
      </c>
      <c r="AY617" s="210" t="s">
        <v>161</v>
      </c>
      <c r="BK617" s="212">
        <f>BK618</f>
        <v>0</v>
      </c>
    </row>
    <row r="618" s="12" customFormat="1" ht="22.8" customHeight="1">
      <c r="A618" s="12"/>
      <c r="B618" s="199"/>
      <c r="C618" s="200"/>
      <c r="D618" s="201" t="s">
        <v>77</v>
      </c>
      <c r="E618" s="213" t="s">
        <v>807</v>
      </c>
      <c r="F618" s="213" t="s">
        <v>808</v>
      </c>
      <c r="G618" s="200"/>
      <c r="H618" s="200"/>
      <c r="I618" s="203"/>
      <c r="J618" s="214">
        <f>BK618</f>
        <v>0</v>
      </c>
      <c r="K618" s="200"/>
      <c r="L618" s="205"/>
      <c r="M618" s="206"/>
      <c r="N618" s="207"/>
      <c r="O618" s="207"/>
      <c r="P618" s="208">
        <f>SUM(P619:P622)</f>
        <v>0</v>
      </c>
      <c r="Q618" s="207"/>
      <c r="R618" s="208">
        <f>SUM(R619:R622)</f>
        <v>0</v>
      </c>
      <c r="S618" s="207"/>
      <c r="T618" s="209">
        <f>SUM(T619:T622)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0" t="s">
        <v>91</v>
      </c>
      <c r="AT618" s="211" t="s">
        <v>77</v>
      </c>
      <c r="AU618" s="211" t="s">
        <v>84</v>
      </c>
      <c r="AY618" s="210" t="s">
        <v>161</v>
      </c>
      <c r="BK618" s="212">
        <f>SUM(BK619:BK622)</f>
        <v>0</v>
      </c>
    </row>
    <row r="619" s="2" customFormat="1" ht="49.05" customHeight="1">
      <c r="A619" s="40"/>
      <c r="B619" s="41"/>
      <c r="C619" s="215" t="s">
        <v>809</v>
      </c>
      <c r="D619" s="215" t="s">
        <v>163</v>
      </c>
      <c r="E619" s="216" t="s">
        <v>810</v>
      </c>
      <c r="F619" s="217" t="s">
        <v>811</v>
      </c>
      <c r="G619" s="218" t="s">
        <v>812</v>
      </c>
      <c r="H619" s="219">
        <v>1</v>
      </c>
      <c r="I619" s="220"/>
      <c r="J619" s="221">
        <f>ROUND(I619*H619,2)</f>
        <v>0</v>
      </c>
      <c r="K619" s="217" t="s">
        <v>32</v>
      </c>
      <c r="L619" s="46"/>
      <c r="M619" s="222" t="s">
        <v>32</v>
      </c>
      <c r="N619" s="223" t="s">
        <v>49</v>
      </c>
      <c r="O619" s="86"/>
      <c r="P619" s="224">
        <f>O619*H619</f>
        <v>0</v>
      </c>
      <c r="Q619" s="224">
        <v>0</v>
      </c>
      <c r="R619" s="224">
        <f>Q619*H619</f>
        <v>0</v>
      </c>
      <c r="S619" s="224">
        <v>0</v>
      </c>
      <c r="T619" s="225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6" t="s">
        <v>579</v>
      </c>
      <c r="AT619" s="226" t="s">
        <v>163</v>
      </c>
      <c r="AU619" s="226" t="s">
        <v>86</v>
      </c>
      <c r="AY619" s="18" t="s">
        <v>161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8" t="s">
        <v>84</v>
      </c>
      <c r="BK619" s="227">
        <f>ROUND(I619*H619,2)</f>
        <v>0</v>
      </c>
      <c r="BL619" s="18" t="s">
        <v>579</v>
      </c>
      <c r="BM619" s="226" t="s">
        <v>813</v>
      </c>
    </row>
    <row r="620" s="13" customFormat="1">
      <c r="A620" s="13"/>
      <c r="B620" s="233"/>
      <c r="C620" s="234"/>
      <c r="D620" s="235" t="s">
        <v>172</v>
      </c>
      <c r="E620" s="236" t="s">
        <v>32</v>
      </c>
      <c r="F620" s="237" t="s">
        <v>814</v>
      </c>
      <c r="G620" s="234"/>
      <c r="H620" s="236" t="s">
        <v>32</v>
      </c>
      <c r="I620" s="238"/>
      <c r="J620" s="234"/>
      <c r="K620" s="234"/>
      <c r="L620" s="239"/>
      <c r="M620" s="240"/>
      <c r="N620" s="241"/>
      <c r="O620" s="241"/>
      <c r="P620" s="241"/>
      <c r="Q620" s="241"/>
      <c r="R620" s="241"/>
      <c r="S620" s="241"/>
      <c r="T620" s="24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3" t="s">
        <v>172</v>
      </c>
      <c r="AU620" s="243" t="s">
        <v>86</v>
      </c>
      <c r="AV620" s="13" t="s">
        <v>84</v>
      </c>
      <c r="AW620" s="13" t="s">
        <v>39</v>
      </c>
      <c r="AX620" s="13" t="s">
        <v>78</v>
      </c>
      <c r="AY620" s="243" t="s">
        <v>161</v>
      </c>
    </row>
    <row r="621" s="13" customFormat="1">
      <c r="A621" s="13"/>
      <c r="B621" s="233"/>
      <c r="C621" s="234"/>
      <c r="D621" s="235" t="s">
        <v>172</v>
      </c>
      <c r="E621" s="236" t="s">
        <v>32</v>
      </c>
      <c r="F621" s="237" t="s">
        <v>815</v>
      </c>
      <c r="G621" s="234"/>
      <c r="H621" s="236" t="s">
        <v>32</v>
      </c>
      <c r="I621" s="238"/>
      <c r="J621" s="234"/>
      <c r="K621" s="234"/>
      <c r="L621" s="239"/>
      <c r="M621" s="240"/>
      <c r="N621" s="241"/>
      <c r="O621" s="241"/>
      <c r="P621" s="241"/>
      <c r="Q621" s="241"/>
      <c r="R621" s="241"/>
      <c r="S621" s="241"/>
      <c r="T621" s="24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3" t="s">
        <v>172</v>
      </c>
      <c r="AU621" s="243" t="s">
        <v>86</v>
      </c>
      <c r="AV621" s="13" t="s">
        <v>84</v>
      </c>
      <c r="AW621" s="13" t="s">
        <v>39</v>
      </c>
      <c r="AX621" s="13" t="s">
        <v>78</v>
      </c>
      <c r="AY621" s="243" t="s">
        <v>161</v>
      </c>
    </row>
    <row r="622" s="14" customFormat="1">
      <c r="A622" s="14"/>
      <c r="B622" s="244"/>
      <c r="C622" s="245"/>
      <c r="D622" s="235" t="s">
        <v>172</v>
      </c>
      <c r="E622" s="246" t="s">
        <v>32</v>
      </c>
      <c r="F622" s="247" t="s">
        <v>84</v>
      </c>
      <c r="G622" s="245"/>
      <c r="H622" s="248">
        <v>1</v>
      </c>
      <c r="I622" s="249"/>
      <c r="J622" s="245"/>
      <c r="K622" s="245"/>
      <c r="L622" s="250"/>
      <c r="M622" s="276"/>
      <c r="N622" s="277"/>
      <c r="O622" s="277"/>
      <c r="P622" s="277"/>
      <c r="Q622" s="277"/>
      <c r="R622" s="277"/>
      <c r="S622" s="277"/>
      <c r="T622" s="27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172</v>
      </c>
      <c r="AU622" s="254" t="s">
        <v>86</v>
      </c>
      <c r="AV622" s="14" t="s">
        <v>86</v>
      </c>
      <c r="AW622" s="14" t="s">
        <v>39</v>
      </c>
      <c r="AX622" s="14" t="s">
        <v>84</v>
      </c>
      <c r="AY622" s="254" t="s">
        <v>161</v>
      </c>
    </row>
    <row r="623" s="2" customFormat="1" ht="6.96" customHeight="1">
      <c r="A623" s="40"/>
      <c r="B623" s="61"/>
      <c r="C623" s="62"/>
      <c r="D623" s="62"/>
      <c r="E623" s="62"/>
      <c r="F623" s="62"/>
      <c r="G623" s="62"/>
      <c r="H623" s="62"/>
      <c r="I623" s="62"/>
      <c r="J623" s="62"/>
      <c r="K623" s="62"/>
      <c r="L623" s="46"/>
      <c r="M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</row>
  </sheetData>
  <sheetProtection sheet="1" autoFilter="0" formatColumns="0" formatRows="0" objects="1" scenarios="1" spinCount="100000" saltValue="4NJ5BiFf5R4lw2FcL1wMcH1S6OWdugwF5jVvsOS4JZ1ejCK2NPl5LAJ44RCWamcakE0d76kEKKNhmxvokbnXhQ==" hashValue="cbOHRPrDMd09vhdunPLj0jdP04+3LqEEhOg7acwQZ+M2TWuhlwm1lgA7NubbAYV/zzHot1wEEkUtB7YUGV8UzQ==" algorithmName="SHA-512" password="CC35"/>
  <autoFilter ref="C112:K6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1_02/131251102"/>
    <hyperlink ref="F126" r:id="rId2" display="https://podminky.urs.cz/item/CS_URS_2021_02/132212111"/>
    <hyperlink ref="F132" r:id="rId3" display="https://podminky.urs.cz/item/CS_URS_2021_02/162751117"/>
    <hyperlink ref="F139" r:id="rId4" display="https://podminky.urs.cz/item/CS_URS_2021_02/162751119"/>
    <hyperlink ref="F144" r:id="rId5" display="https://podminky.urs.cz/item/CS_URS_2021_02/167151101"/>
    <hyperlink ref="F148" r:id="rId6" display="https://podminky.urs.cz/item/CS_URS_2021_02/10364101"/>
    <hyperlink ref="F152" r:id="rId7" display="https://podminky.urs.cz/item/CS_URS_2021_02/174111101"/>
    <hyperlink ref="F157" r:id="rId8" display="https://podminky.urs.cz/item/CS_URS_2021_02/58333674"/>
    <hyperlink ref="F161" r:id="rId9" display="https://podminky.urs.cz/item/CS_URS_2021_02/181951112"/>
    <hyperlink ref="F168" r:id="rId10" display="https://podminky.urs.cz/item/CS_URS_2021_02/171201221"/>
    <hyperlink ref="F176" r:id="rId11" display="https://podminky.urs.cz/item/CS_URS_2021_02/113106132"/>
    <hyperlink ref="F180" r:id="rId12" display="https://podminky.urs.cz/item/CS_URS_2021_02/113107330"/>
    <hyperlink ref="F184" r:id="rId13" display="https://podminky.urs.cz/item/CS_URS_2021_02/113107322"/>
    <hyperlink ref="F188" r:id="rId14" display="https://podminky.urs.cz/item/CS_URS_2021_02/113202111"/>
    <hyperlink ref="F193" r:id="rId15" display="https://podminky.urs.cz/item/CS_URS_2021_02/111211101"/>
    <hyperlink ref="F198" r:id="rId16" display="https://podminky.urs.cz/item/CS_URS_2021_02/162301501"/>
    <hyperlink ref="F202" r:id="rId17" display="https://podminky.urs.cz/item/CS_URS_2021_02/162301981"/>
    <hyperlink ref="F206" r:id="rId18" display="https://podminky.urs.cz/item/CS_URS_2021_02/121151105"/>
    <hyperlink ref="F210" r:id="rId19" display="https://podminky.urs.cz/item/CS_URS_2021_02/181111123"/>
    <hyperlink ref="F214" r:id="rId20" display="https://podminky.urs.cz/item/CS_URS_2021_02/181411141"/>
    <hyperlink ref="F218" r:id="rId21" display="https://podminky.urs.cz/item/CS_URS_2021_02/00572420"/>
    <hyperlink ref="F223" r:id="rId22" display="https://podminky.urs.cz/item/CS_URS_2021_02/183205111"/>
    <hyperlink ref="F227" r:id="rId23" display="https://podminky.urs.cz/item/CS_URS_2021_02/183403114"/>
    <hyperlink ref="F231" r:id="rId24" display="https://podminky.urs.cz/item/CS_URS_2021_02/183403153"/>
    <hyperlink ref="F235" r:id="rId25" display="https://podminky.urs.cz/item/CS_URS_2021_02/183403161"/>
    <hyperlink ref="F239" r:id="rId26" display="https://podminky.urs.cz/item/CS_URS_2021_02/184802111"/>
    <hyperlink ref="F243" r:id="rId27" display="https://podminky.urs.cz/item/CS_URS_2021_02/184802611"/>
    <hyperlink ref="F247" r:id="rId28" display="https://podminky.urs.cz/item/CS_URS_2021_02/185803111"/>
    <hyperlink ref="F251" r:id="rId29" display="https://podminky.urs.cz/item/CS_URS_2021_02/181351005"/>
    <hyperlink ref="F256" r:id="rId30" display="https://podminky.urs.cz/item/CS_URS_2021_02/271572211"/>
    <hyperlink ref="F262" r:id="rId31" display="https://podminky.urs.cz/item/CS_URS_2021_02/274313711"/>
    <hyperlink ref="F269" r:id="rId32" display="https://podminky.urs.cz/item/CS_URS_2021_02/274351121"/>
    <hyperlink ref="F275" r:id="rId33" display="https://podminky.urs.cz/item/CS_URS_2021_02/274351122"/>
    <hyperlink ref="F280" r:id="rId34" display="https://podminky.urs.cz/item/CS_URS_2021_02/319201321"/>
    <hyperlink ref="F288" r:id="rId35" display="https://podminky.urs.cz/item/CS_URS_2021_02/430321616"/>
    <hyperlink ref="F294" r:id="rId36" display="https://podminky.urs.cz/item/CS_URS_2021_02/430362021"/>
    <hyperlink ref="F299" r:id="rId37" display="https://podminky.urs.cz/item/CS_URS_2021_02/431351121"/>
    <hyperlink ref="F305" r:id="rId38" display="https://podminky.urs.cz/item/CS_URS_2021_02/431351122"/>
    <hyperlink ref="F313" r:id="rId39" display="https://podminky.urs.cz/item/CS_URS_2021_02/564811111"/>
    <hyperlink ref="F320" r:id="rId40" display="https://podminky.urs.cz/item/CS_URS_2021_02/564972121"/>
    <hyperlink ref="F324" r:id="rId41" display="https://podminky.urs.cz/item/CS_URS_2021_02/564952115"/>
    <hyperlink ref="F329" r:id="rId42" display="https://podminky.urs.cz/item/CS_URS_2021_02/596811220"/>
    <hyperlink ref="F341" r:id="rId43" display="https://podminky.urs.cz/item/CS_URS_2021_02/622321121"/>
    <hyperlink ref="F349" r:id="rId44" display="https://podminky.urs.cz/item/CS_URS_2021_02/916231213"/>
    <hyperlink ref="F356" r:id="rId45" display="https://podminky.urs.cz/item/CS_URS_2021_02/59217017"/>
    <hyperlink ref="F361" r:id="rId46" display="https://podminky.urs.cz/item/CS_URS_2021_02/919726122"/>
    <hyperlink ref="F368" r:id="rId47" display="https://podminky.urs.cz/item/CS_URS_2021_02/919735122"/>
    <hyperlink ref="F373" r:id="rId48" display="https://podminky.urs.cz/item/CS_URS_2021_02/965081601"/>
    <hyperlink ref="F378" r:id="rId49" display="https://podminky.urs.cz/item/CS_URS_2021_02/985324211"/>
    <hyperlink ref="F403" r:id="rId50" display="https://podminky.urs.cz/item/CS_URS_2021_02/949101111"/>
    <hyperlink ref="F408" r:id="rId51" display="https://podminky.urs.cz/item/CS_URS_2021_02/949101112"/>
    <hyperlink ref="F413" r:id="rId52" display="https://podminky.urs.cz/item/CS_URS_2021_02/952901111"/>
    <hyperlink ref="F422" r:id="rId53" display="https://podminky.urs.cz/item/CS_URS_2021_02/965081213"/>
    <hyperlink ref="F433" r:id="rId54" display="https://podminky.urs.cz/item/CS_URS_2021_02/985131111"/>
    <hyperlink ref="F441" r:id="rId55" display="https://podminky.urs.cz/item/CS_URS_2021_02/997221551"/>
    <hyperlink ref="F443" r:id="rId56" display="https://podminky.urs.cz/item/CS_URS_2021_02/997221559"/>
    <hyperlink ref="F446" r:id="rId57" display="https://podminky.urs.cz/item/CS_URS_2021_02/997221615"/>
    <hyperlink ref="F449" r:id="rId58" display="https://podminky.urs.cz/item/CS_URS_2021_02/997221655"/>
    <hyperlink ref="F452" r:id="rId59" display="https://podminky.urs.cz/item/CS_URS_2021_02/997221658"/>
    <hyperlink ref="F458" r:id="rId60" display="https://podminky.urs.cz/item/CS_URS_2021_02/998011001"/>
    <hyperlink ref="F462" r:id="rId61" display="https://podminky.urs.cz/item/CS_URS_2021_02/711113125"/>
    <hyperlink ref="F466" r:id="rId62" display="https://podminky.urs.cz/item/CS_URS_2021_02/711161212"/>
    <hyperlink ref="F471" r:id="rId63" display="https://podminky.urs.cz/item/CS_URS_2021_02/998711101"/>
    <hyperlink ref="F474" r:id="rId64" display="https://podminky.urs.cz/item/CS_URS_2021_02/763135881"/>
    <hyperlink ref="F479" r:id="rId65" display="https://podminky.urs.cz/item/CS_URS_2021_02/763135611"/>
    <hyperlink ref="F485" r:id="rId66" display="https://podminky.urs.cz/item/CS_URS_2021_02/767590110"/>
    <hyperlink ref="F494" r:id="rId67" display="https://podminky.urs.cz/item/CS_URS_2021_02/767163221"/>
    <hyperlink ref="F508" r:id="rId68" display="https://podminky.urs.cz/item/CS_URS_2021_02/998767101"/>
    <hyperlink ref="F511" r:id="rId69" display="https://podminky.urs.cz/item/CS_URS_2021_02/771111011"/>
    <hyperlink ref="F518" r:id="rId70" display="https://podminky.urs.cz/item/CS_URS_2021_02/771121011"/>
    <hyperlink ref="F522" r:id="rId71" display="https://podminky.urs.cz/item/CS_URS_2021_02/771474113"/>
    <hyperlink ref="F529" r:id="rId72" display="https://podminky.urs.cz/item/CS_URS_2021_02/59761409"/>
    <hyperlink ref="F535" r:id="rId73" display="https://podminky.urs.cz/item/CS_URS_2021_02/771574375"/>
    <hyperlink ref="F542" r:id="rId74" display="https://podminky.urs.cz/item/CS_URS_2021_02/59761409"/>
    <hyperlink ref="F547" r:id="rId75" display="https://podminky.urs.cz/item/CS_URS_2021_02/771577121"/>
    <hyperlink ref="F554" r:id="rId76" display="https://podminky.urs.cz/item/CS_URS_2021_02/771591115"/>
    <hyperlink ref="F561" r:id="rId77" display="https://podminky.urs.cz/item/CS_URS_2021_02/771151026"/>
    <hyperlink ref="F566" r:id="rId78" display="https://podminky.urs.cz/item/CS_URS_2021_02/998771101"/>
    <hyperlink ref="F572" r:id="rId79" display="https://podminky.urs.cz/item/CS_URS_2021_02/998772101"/>
    <hyperlink ref="F581" r:id="rId80" display="https://podminky.urs.cz/item/CS_URS_2021_02/998782101"/>
    <hyperlink ref="F584" r:id="rId81" display="https://podminky.urs.cz/item/CS_URS_2021_02/783301313"/>
    <hyperlink ref="F590" r:id="rId82" display="https://podminky.urs.cz/item/CS_URS_2021_02/783314101"/>
    <hyperlink ref="F596" r:id="rId83" display="https://podminky.urs.cz/item/CS_URS_2021_02/783317101"/>
    <hyperlink ref="F602" r:id="rId84" display="https://podminky.urs.cz/item/CS_URS_2021_02/784121009"/>
    <hyperlink ref="F608" r:id="rId85" display="https://podminky.urs.cz/item/CS_URS_2021_02/784181109"/>
    <hyperlink ref="F614" r:id="rId86" display="https://podminky.urs.cz/item/CS_URS_2021_02/78421100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86</v>
      </c>
    </row>
    <row r="4" s="1" customFormat="1" ht="24.96" customHeight="1">
      <c r="B4" s="21"/>
      <c r="D4" s="143" t="s">
        <v>108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16</v>
      </c>
      <c r="L6" s="21"/>
    </row>
    <row r="7" s="1" customFormat="1" ht="16.5" customHeight="1">
      <c r="B7" s="21"/>
      <c r="E7" s="146" t="str">
        <f>'Rekapitulace stavby'!K6</f>
        <v>Bezbariérové vstupy PdF UP v Olomouci Žižkovo náměstí 5</v>
      </c>
      <c r="F7" s="145"/>
      <c r="G7" s="145"/>
      <c r="H7" s="145"/>
      <c r="L7" s="21"/>
    </row>
    <row r="8">
      <c r="B8" s="21"/>
      <c r="D8" s="145" t="s">
        <v>109</v>
      </c>
      <c r="L8" s="21"/>
    </row>
    <row r="9" s="1" customFormat="1" ht="16.5" customHeight="1">
      <c r="B9" s="21"/>
      <c r="E9" s="146" t="s">
        <v>110</v>
      </c>
      <c r="F9" s="1"/>
      <c r="G9" s="1"/>
      <c r="H9" s="1"/>
      <c r="L9" s="21"/>
    </row>
    <row r="10" s="1" customFormat="1" ht="12" customHeight="1">
      <c r="B10" s="21"/>
      <c r="D10" s="145" t="s">
        <v>111</v>
      </c>
      <c r="L10" s="21"/>
    </row>
    <row r="11" s="2" customFormat="1" ht="16.5" customHeight="1">
      <c r="A11" s="40"/>
      <c r="B11" s="46"/>
      <c r="C11" s="40"/>
      <c r="D11" s="40"/>
      <c r="E11" s="158" t="s">
        <v>112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816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817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32</v>
      </c>
      <c r="G15" s="40"/>
      <c r="H15" s="40"/>
      <c r="I15" s="145" t="s">
        <v>20</v>
      </c>
      <c r="J15" s="135" t="s">
        <v>32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22</v>
      </c>
      <c r="E16" s="40"/>
      <c r="F16" s="135" t="s">
        <v>23</v>
      </c>
      <c r="G16" s="40"/>
      <c r="H16" s="40"/>
      <c r="I16" s="145" t="s">
        <v>24</v>
      </c>
      <c r="J16" s="149" t="str">
        <f>'Rekapitulace stavby'!AN8</f>
        <v>16. 8. 2021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30</v>
      </c>
      <c r="E18" s="40"/>
      <c r="F18" s="40"/>
      <c r="G18" s="40"/>
      <c r="H18" s="40"/>
      <c r="I18" s="145" t="s">
        <v>31</v>
      </c>
      <c r="J18" s="135" t="s">
        <v>32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33</v>
      </c>
      <c r="F19" s="40"/>
      <c r="G19" s="40"/>
      <c r="H19" s="40"/>
      <c r="I19" s="145" t="s">
        <v>34</v>
      </c>
      <c r="J19" s="135" t="s">
        <v>32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35</v>
      </c>
      <c r="E21" s="40"/>
      <c r="F21" s="40"/>
      <c r="G21" s="40"/>
      <c r="H21" s="40"/>
      <c r="I21" s="145" t="s">
        <v>31</v>
      </c>
      <c r="J21" s="34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35"/>
      <c r="G22" s="135"/>
      <c r="H22" s="135"/>
      <c r="I22" s="145" t="s">
        <v>34</v>
      </c>
      <c r="J22" s="34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37</v>
      </c>
      <c r="E24" s="40"/>
      <c r="F24" s="40"/>
      <c r="G24" s="40"/>
      <c r="H24" s="40"/>
      <c r="I24" s="145" t="s">
        <v>31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38</v>
      </c>
      <c r="F25" s="40"/>
      <c r="G25" s="40"/>
      <c r="H25" s="40"/>
      <c r="I25" s="145" t="s">
        <v>34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40</v>
      </c>
      <c r="E27" s="40"/>
      <c r="F27" s="40"/>
      <c r="G27" s="40"/>
      <c r="H27" s="40"/>
      <c r="I27" s="145" t="s">
        <v>31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Kucek</v>
      </c>
      <c r="F28" s="40"/>
      <c r="G28" s="40"/>
      <c r="H28" s="40"/>
      <c r="I28" s="145" t="s">
        <v>34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0"/>
      <c r="B31" s="151"/>
      <c r="C31" s="150"/>
      <c r="D31" s="150"/>
      <c r="E31" s="152" t="s">
        <v>113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44</v>
      </c>
      <c r="E34" s="40"/>
      <c r="F34" s="40"/>
      <c r="G34" s="40"/>
      <c r="H34" s="40"/>
      <c r="I34" s="40"/>
      <c r="J34" s="156">
        <f>ROUND(J95,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46</v>
      </c>
      <c r="G36" s="40"/>
      <c r="H36" s="40"/>
      <c r="I36" s="157" t="s">
        <v>45</v>
      </c>
      <c r="J36" s="157" t="s">
        <v>47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48</v>
      </c>
      <c r="E37" s="145" t="s">
        <v>49</v>
      </c>
      <c r="F37" s="159">
        <f>ROUND((SUM(BE95:BE116)),  2)</f>
        <v>0</v>
      </c>
      <c r="G37" s="40"/>
      <c r="H37" s="40"/>
      <c r="I37" s="160">
        <v>0.20999999999999999</v>
      </c>
      <c r="J37" s="159">
        <f>ROUND(((SUM(BE95:BE116))*I37),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50</v>
      </c>
      <c r="F38" s="159">
        <f>ROUND((SUM(BF95:BF116)),  2)</f>
        <v>0</v>
      </c>
      <c r="G38" s="40"/>
      <c r="H38" s="40"/>
      <c r="I38" s="160">
        <v>0.14999999999999999</v>
      </c>
      <c r="J38" s="159">
        <f>ROUND(((SUM(BF95:BF116))*I38),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ROUND((SUM(BG95:BG116)),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52</v>
      </c>
      <c r="F40" s="159">
        <f>ROUND((SUM(BH95:BH116)),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53</v>
      </c>
      <c r="F41" s="159">
        <f>ROUND((SUM(BI95:BI116)),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54</v>
      </c>
      <c r="E43" s="163"/>
      <c r="F43" s="163"/>
      <c r="G43" s="164" t="s">
        <v>55</v>
      </c>
      <c r="H43" s="165" t="s">
        <v>56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114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Bezbariérové vstupy PdF UP v Olomouci Žižkovo náměstí 5</v>
      </c>
      <c r="F52" s="33"/>
      <c r="G52" s="33"/>
      <c r="H52" s="33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109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2" t="s">
        <v>110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111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40"/>
      <c r="B56" s="41"/>
      <c r="C56" s="42"/>
      <c r="D56" s="42"/>
      <c r="E56" s="279" t="s">
        <v>112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3" t="s">
        <v>816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01.1 - Slaboproud - vstup z ulice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3" t="s">
        <v>22</v>
      </c>
      <c r="D60" s="42"/>
      <c r="E60" s="42"/>
      <c r="F60" s="28" t="str">
        <f>F16</f>
        <v>Olomouc</v>
      </c>
      <c r="G60" s="42"/>
      <c r="H60" s="42"/>
      <c r="I60" s="33" t="s">
        <v>24</v>
      </c>
      <c r="J60" s="74" t="str">
        <f>IF(J16="","",J16)</f>
        <v>16. 8. 2021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3" t="s">
        <v>30</v>
      </c>
      <c r="D62" s="42"/>
      <c r="E62" s="42"/>
      <c r="F62" s="28" t="str">
        <f>E19</f>
        <v>ÚP Olomouc, Křížkovského 511/8, Olomouc</v>
      </c>
      <c r="G62" s="42"/>
      <c r="H62" s="42"/>
      <c r="I62" s="33" t="s">
        <v>37</v>
      </c>
      <c r="J62" s="38" t="str">
        <f>E25</f>
        <v>Atelier A, Ul.8.května 16,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3" t="s">
        <v>35</v>
      </c>
      <c r="D63" s="42"/>
      <c r="E63" s="42"/>
      <c r="F63" s="28" t="str">
        <f>IF(E22="","",E22)</f>
        <v>Vyplň údaj</v>
      </c>
      <c r="G63" s="42"/>
      <c r="H63" s="42"/>
      <c r="I63" s="33" t="s">
        <v>40</v>
      </c>
      <c r="J63" s="38" t="str">
        <f>E28</f>
        <v>Kucek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115</v>
      </c>
      <c r="D65" s="174"/>
      <c r="E65" s="174"/>
      <c r="F65" s="174"/>
      <c r="G65" s="174"/>
      <c r="H65" s="174"/>
      <c r="I65" s="174"/>
      <c r="J65" s="175" t="s">
        <v>116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76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8" t="s">
        <v>117</v>
      </c>
    </row>
    <row r="68" s="9" customFormat="1" ht="24.96" customHeight="1">
      <c r="A68" s="9"/>
      <c r="B68" s="177"/>
      <c r="C68" s="178"/>
      <c r="D68" s="179" t="s">
        <v>818</v>
      </c>
      <c r="E68" s="180"/>
      <c r="F68" s="180"/>
      <c r="G68" s="180"/>
      <c r="H68" s="180"/>
      <c r="I68" s="180"/>
      <c r="J68" s="181">
        <f>J96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6"/>
      <c r="D69" s="184" t="s">
        <v>819</v>
      </c>
      <c r="E69" s="185"/>
      <c r="F69" s="185"/>
      <c r="G69" s="185"/>
      <c r="H69" s="185"/>
      <c r="I69" s="185"/>
      <c r="J69" s="186">
        <f>J97</f>
        <v>0</v>
      </c>
      <c r="K69" s="126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3"/>
      <c r="C70" s="126"/>
      <c r="D70" s="184" t="s">
        <v>820</v>
      </c>
      <c r="E70" s="185"/>
      <c r="F70" s="185"/>
      <c r="G70" s="185"/>
      <c r="H70" s="185"/>
      <c r="I70" s="185"/>
      <c r="J70" s="186">
        <f>J98</f>
        <v>0</v>
      </c>
      <c r="K70" s="126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3"/>
      <c r="C71" s="126"/>
      <c r="D71" s="184" t="s">
        <v>821</v>
      </c>
      <c r="E71" s="185"/>
      <c r="F71" s="185"/>
      <c r="G71" s="185"/>
      <c r="H71" s="185"/>
      <c r="I71" s="185"/>
      <c r="J71" s="186">
        <f>J108</f>
        <v>0</v>
      </c>
      <c r="K71" s="126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4" t="s">
        <v>146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16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Bezbariérové vstupy PdF UP v Olomouci Žižkovo náměstí 5</v>
      </c>
      <c r="F81" s="33"/>
      <c r="G81" s="33"/>
      <c r="H81" s="33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2"/>
      <c r="C82" s="33" t="s">
        <v>109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1" customFormat="1" ht="16.5" customHeight="1">
      <c r="B83" s="22"/>
      <c r="C83" s="23"/>
      <c r="D83" s="23"/>
      <c r="E83" s="172" t="s">
        <v>110</v>
      </c>
      <c r="F83" s="23"/>
      <c r="G83" s="23"/>
      <c r="H83" s="23"/>
      <c r="I83" s="23"/>
      <c r="J83" s="23"/>
      <c r="K83" s="23"/>
      <c r="L83" s="21"/>
    </row>
    <row r="84" s="1" customFormat="1" ht="12" customHeight="1">
      <c r="B84" s="22"/>
      <c r="C84" s="33" t="s">
        <v>111</v>
      </c>
      <c r="D84" s="23"/>
      <c r="E84" s="23"/>
      <c r="F84" s="23"/>
      <c r="G84" s="23"/>
      <c r="H84" s="23"/>
      <c r="I84" s="23"/>
      <c r="J84" s="23"/>
      <c r="K84" s="23"/>
      <c r="L84" s="21"/>
    </row>
    <row r="85" s="2" customFormat="1" ht="16.5" customHeight="1">
      <c r="A85" s="40"/>
      <c r="B85" s="41"/>
      <c r="C85" s="42"/>
      <c r="D85" s="42"/>
      <c r="E85" s="279" t="s">
        <v>112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816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01.1 - Slaboproud - vstup z ulice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F16</f>
        <v>Olomouc</v>
      </c>
      <c r="G89" s="42"/>
      <c r="H89" s="42"/>
      <c r="I89" s="33" t="s">
        <v>24</v>
      </c>
      <c r="J89" s="74" t="str">
        <f>IF(J16="","",J16)</f>
        <v>16. 8. 2021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3" t="s">
        <v>30</v>
      </c>
      <c r="D91" s="42"/>
      <c r="E91" s="42"/>
      <c r="F91" s="28" t="str">
        <f>E19</f>
        <v>ÚP Olomouc, Křížkovského 511/8, Olomouc</v>
      </c>
      <c r="G91" s="42"/>
      <c r="H91" s="42"/>
      <c r="I91" s="33" t="s">
        <v>37</v>
      </c>
      <c r="J91" s="38" t="str">
        <f>E25</f>
        <v>Atelier A, Ul.8.května 16, Olomouc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35</v>
      </c>
      <c r="D92" s="42"/>
      <c r="E92" s="42"/>
      <c r="F92" s="28" t="str">
        <f>IF(E22="","",E22)</f>
        <v>Vyplň údaj</v>
      </c>
      <c r="G92" s="42"/>
      <c r="H92" s="42"/>
      <c r="I92" s="33" t="s">
        <v>40</v>
      </c>
      <c r="J92" s="38" t="str">
        <f>E28</f>
        <v>Kucek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147</v>
      </c>
      <c r="D94" s="191" t="s">
        <v>63</v>
      </c>
      <c r="E94" s="191" t="s">
        <v>59</v>
      </c>
      <c r="F94" s="191" t="s">
        <v>60</v>
      </c>
      <c r="G94" s="191" t="s">
        <v>148</v>
      </c>
      <c r="H94" s="191" t="s">
        <v>149</v>
      </c>
      <c r="I94" s="191" t="s">
        <v>150</v>
      </c>
      <c r="J94" s="191" t="s">
        <v>116</v>
      </c>
      <c r="K94" s="192" t="s">
        <v>151</v>
      </c>
      <c r="L94" s="193"/>
      <c r="M94" s="94" t="s">
        <v>32</v>
      </c>
      <c r="N94" s="95" t="s">
        <v>48</v>
      </c>
      <c r="O94" s="95" t="s">
        <v>152</v>
      </c>
      <c r="P94" s="95" t="s">
        <v>153</v>
      </c>
      <c r="Q94" s="95" t="s">
        <v>154</v>
      </c>
      <c r="R94" s="95" t="s">
        <v>155</v>
      </c>
      <c r="S94" s="95" t="s">
        <v>156</v>
      </c>
      <c r="T94" s="96" t="s">
        <v>157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158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</f>
        <v>0</v>
      </c>
      <c r="Q95" s="98"/>
      <c r="R95" s="196">
        <f>R96</f>
        <v>0</v>
      </c>
      <c r="S95" s="98"/>
      <c r="T95" s="197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77</v>
      </c>
      <c r="AU95" s="18" t="s">
        <v>117</v>
      </c>
      <c r="BK95" s="198">
        <f>BK96</f>
        <v>0</v>
      </c>
    </row>
    <row r="96" s="12" customFormat="1" ht="25.92" customHeight="1">
      <c r="A96" s="12"/>
      <c r="B96" s="199"/>
      <c r="C96" s="200"/>
      <c r="D96" s="201" t="s">
        <v>77</v>
      </c>
      <c r="E96" s="202" t="s">
        <v>822</v>
      </c>
      <c r="F96" s="202" t="s">
        <v>823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</f>
        <v>0</v>
      </c>
      <c r="Q96" s="207"/>
      <c r="R96" s="208">
        <f>R97</f>
        <v>0</v>
      </c>
      <c r="S96" s="207"/>
      <c r="T96" s="20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86</v>
      </c>
      <c r="AT96" s="211" t="s">
        <v>77</v>
      </c>
      <c r="AU96" s="211" t="s">
        <v>78</v>
      </c>
      <c r="AY96" s="210" t="s">
        <v>161</v>
      </c>
      <c r="BK96" s="212">
        <f>BK97</f>
        <v>0</v>
      </c>
    </row>
    <row r="97" s="12" customFormat="1" ht="22.8" customHeight="1">
      <c r="A97" s="12"/>
      <c r="B97" s="199"/>
      <c r="C97" s="200"/>
      <c r="D97" s="201" t="s">
        <v>77</v>
      </c>
      <c r="E97" s="213" t="s">
        <v>824</v>
      </c>
      <c r="F97" s="213" t="s">
        <v>825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P98+P108</f>
        <v>0</v>
      </c>
      <c r="Q97" s="207"/>
      <c r="R97" s="208">
        <f>R98+R108</f>
        <v>0</v>
      </c>
      <c r="S97" s="207"/>
      <c r="T97" s="209">
        <f>T98+T108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84</v>
      </c>
      <c r="AT97" s="211" t="s">
        <v>77</v>
      </c>
      <c r="AU97" s="211" t="s">
        <v>84</v>
      </c>
      <c r="AY97" s="210" t="s">
        <v>161</v>
      </c>
      <c r="BK97" s="212">
        <f>BK98+BK108</f>
        <v>0</v>
      </c>
    </row>
    <row r="98" s="12" customFormat="1" ht="20.88" customHeight="1">
      <c r="A98" s="12"/>
      <c r="B98" s="199"/>
      <c r="C98" s="200"/>
      <c r="D98" s="201" t="s">
        <v>77</v>
      </c>
      <c r="E98" s="213" t="s">
        <v>826</v>
      </c>
      <c r="F98" s="213" t="s">
        <v>827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SUM(P99:P107)</f>
        <v>0</v>
      </c>
      <c r="Q98" s="207"/>
      <c r="R98" s="208">
        <f>SUM(R99:R107)</f>
        <v>0</v>
      </c>
      <c r="S98" s="207"/>
      <c r="T98" s="209">
        <f>SUM(T99:T107)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84</v>
      </c>
      <c r="AT98" s="211" t="s">
        <v>77</v>
      </c>
      <c r="AU98" s="211" t="s">
        <v>86</v>
      </c>
      <c r="AY98" s="210" t="s">
        <v>161</v>
      </c>
      <c r="BK98" s="212">
        <f>SUM(BK99:BK107)</f>
        <v>0</v>
      </c>
    </row>
    <row r="99" s="2" customFormat="1" ht="16.5" customHeight="1">
      <c r="A99" s="40"/>
      <c r="B99" s="41"/>
      <c r="C99" s="266" t="s">
        <v>84</v>
      </c>
      <c r="D99" s="266" t="s">
        <v>208</v>
      </c>
      <c r="E99" s="267" t="s">
        <v>84</v>
      </c>
      <c r="F99" s="268" t="s">
        <v>828</v>
      </c>
      <c r="G99" s="269" t="s">
        <v>265</v>
      </c>
      <c r="H99" s="270">
        <v>160</v>
      </c>
      <c r="I99" s="271"/>
      <c r="J99" s="272">
        <f>ROUND(I99*H99,2)</f>
        <v>0</v>
      </c>
      <c r="K99" s="268" t="s">
        <v>32</v>
      </c>
      <c r="L99" s="273"/>
      <c r="M99" s="274" t="s">
        <v>32</v>
      </c>
      <c r="N99" s="275" t="s">
        <v>49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364</v>
      </c>
      <c r="AT99" s="226" t="s">
        <v>208</v>
      </c>
      <c r="AU99" s="226" t="s">
        <v>91</v>
      </c>
      <c r="AY99" s="18" t="s">
        <v>161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8" t="s">
        <v>84</v>
      </c>
      <c r="BK99" s="227">
        <f>ROUND(I99*H99,2)</f>
        <v>0</v>
      </c>
      <c r="BL99" s="18" t="s">
        <v>278</v>
      </c>
      <c r="BM99" s="226" t="s">
        <v>86</v>
      </c>
    </row>
    <row r="100" s="2" customFormat="1" ht="16.5" customHeight="1">
      <c r="A100" s="40"/>
      <c r="B100" s="41"/>
      <c r="C100" s="266" t="s">
        <v>86</v>
      </c>
      <c r="D100" s="266" t="s">
        <v>208</v>
      </c>
      <c r="E100" s="267" t="s">
        <v>86</v>
      </c>
      <c r="F100" s="268" t="s">
        <v>829</v>
      </c>
      <c r="G100" s="269" t="s">
        <v>510</v>
      </c>
      <c r="H100" s="270">
        <v>1</v>
      </c>
      <c r="I100" s="271"/>
      <c r="J100" s="272">
        <f>ROUND(I100*H100,2)</f>
        <v>0</v>
      </c>
      <c r="K100" s="268" t="s">
        <v>32</v>
      </c>
      <c r="L100" s="273"/>
      <c r="M100" s="274" t="s">
        <v>32</v>
      </c>
      <c r="N100" s="275" t="s">
        <v>49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364</v>
      </c>
      <c r="AT100" s="226" t="s">
        <v>208</v>
      </c>
      <c r="AU100" s="226" t="s">
        <v>91</v>
      </c>
      <c r="AY100" s="18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84</v>
      </c>
      <c r="BK100" s="227">
        <f>ROUND(I100*H100,2)</f>
        <v>0</v>
      </c>
      <c r="BL100" s="18" t="s">
        <v>278</v>
      </c>
      <c r="BM100" s="226" t="s">
        <v>168</v>
      </c>
    </row>
    <row r="101" s="2" customFormat="1" ht="16.5" customHeight="1">
      <c r="A101" s="40"/>
      <c r="B101" s="41"/>
      <c r="C101" s="266" t="s">
        <v>91</v>
      </c>
      <c r="D101" s="266" t="s">
        <v>208</v>
      </c>
      <c r="E101" s="267" t="s">
        <v>91</v>
      </c>
      <c r="F101" s="268" t="s">
        <v>830</v>
      </c>
      <c r="G101" s="269" t="s">
        <v>510</v>
      </c>
      <c r="H101" s="270">
        <v>1</v>
      </c>
      <c r="I101" s="271"/>
      <c r="J101" s="272">
        <f>ROUND(I101*H101,2)</f>
        <v>0</v>
      </c>
      <c r="K101" s="268" t="s">
        <v>32</v>
      </c>
      <c r="L101" s="273"/>
      <c r="M101" s="274" t="s">
        <v>32</v>
      </c>
      <c r="N101" s="275" t="s">
        <v>49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364</v>
      </c>
      <c r="AT101" s="226" t="s">
        <v>208</v>
      </c>
      <c r="AU101" s="226" t="s">
        <v>91</v>
      </c>
      <c r="AY101" s="18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84</v>
      </c>
      <c r="BK101" s="227">
        <f>ROUND(I101*H101,2)</f>
        <v>0</v>
      </c>
      <c r="BL101" s="18" t="s">
        <v>278</v>
      </c>
      <c r="BM101" s="226" t="s">
        <v>207</v>
      </c>
    </row>
    <row r="102" s="2" customFormat="1" ht="16.5" customHeight="1">
      <c r="A102" s="40"/>
      <c r="B102" s="41"/>
      <c r="C102" s="266" t="s">
        <v>168</v>
      </c>
      <c r="D102" s="266" t="s">
        <v>208</v>
      </c>
      <c r="E102" s="267" t="s">
        <v>168</v>
      </c>
      <c r="F102" s="268" t="s">
        <v>831</v>
      </c>
      <c r="G102" s="269" t="s">
        <v>510</v>
      </c>
      <c r="H102" s="270">
        <v>2</v>
      </c>
      <c r="I102" s="271"/>
      <c r="J102" s="272">
        <f>ROUND(I102*H102,2)</f>
        <v>0</v>
      </c>
      <c r="K102" s="268" t="s">
        <v>32</v>
      </c>
      <c r="L102" s="273"/>
      <c r="M102" s="274" t="s">
        <v>32</v>
      </c>
      <c r="N102" s="275" t="s">
        <v>49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364</v>
      </c>
      <c r="AT102" s="226" t="s">
        <v>208</v>
      </c>
      <c r="AU102" s="226" t="s">
        <v>91</v>
      </c>
      <c r="AY102" s="18" t="s">
        <v>161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8" t="s">
        <v>84</v>
      </c>
      <c r="BK102" s="227">
        <f>ROUND(I102*H102,2)</f>
        <v>0</v>
      </c>
      <c r="BL102" s="18" t="s">
        <v>278</v>
      </c>
      <c r="BM102" s="226" t="s">
        <v>212</v>
      </c>
    </row>
    <row r="103" s="2" customFormat="1" ht="16.5" customHeight="1">
      <c r="A103" s="40"/>
      <c r="B103" s="41"/>
      <c r="C103" s="266" t="s">
        <v>201</v>
      </c>
      <c r="D103" s="266" t="s">
        <v>208</v>
      </c>
      <c r="E103" s="267" t="s">
        <v>201</v>
      </c>
      <c r="F103" s="268" t="s">
        <v>832</v>
      </c>
      <c r="G103" s="269" t="s">
        <v>510</v>
      </c>
      <c r="H103" s="270">
        <v>1</v>
      </c>
      <c r="I103" s="271"/>
      <c r="J103" s="272">
        <f>ROUND(I103*H103,2)</f>
        <v>0</v>
      </c>
      <c r="K103" s="268" t="s">
        <v>32</v>
      </c>
      <c r="L103" s="273"/>
      <c r="M103" s="274" t="s">
        <v>32</v>
      </c>
      <c r="N103" s="275" t="s">
        <v>49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364</v>
      </c>
      <c r="AT103" s="226" t="s">
        <v>208</v>
      </c>
      <c r="AU103" s="226" t="s">
        <v>91</v>
      </c>
      <c r="AY103" s="18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84</v>
      </c>
      <c r="BK103" s="227">
        <f>ROUND(I103*H103,2)</f>
        <v>0</v>
      </c>
      <c r="BL103" s="18" t="s">
        <v>278</v>
      </c>
      <c r="BM103" s="226" t="s">
        <v>236</v>
      </c>
    </row>
    <row r="104" s="2" customFormat="1" ht="24.15" customHeight="1">
      <c r="A104" s="40"/>
      <c r="B104" s="41"/>
      <c r="C104" s="266" t="s">
        <v>207</v>
      </c>
      <c r="D104" s="266" t="s">
        <v>208</v>
      </c>
      <c r="E104" s="267" t="s">
        <v>207</v>
      </c>
      <c r="F104" s="268" t="s">
        <v>833</v>
      </c>
      <c r="G104" s="269" t="s">
        <v>265</v>
      </c>
      <c r="H104" s="270">
        <v>80</v>
      </c>
      <c r="I104" s="271"/>
      <c r="J104" s="272">
        <f>ROUND(I104*H104,2)</f>
        <v>0</v>
      </c>
      <c r="K104" s="268" t="s">
        <v>32</v>
      </c>
      <c r="L104" s="273"/>
      <c r="M104" s="274" t="s">
        <v>32</v>
      </c>
      <c r="N104" s="275" t="s">
        <v>49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364</v>
      </c>
      <c r="AT104" s="226" t="s">
        <v>208</v>
      </c>
      <c r="AU104" s="226" t="s">
        <v>91</v>
      </c>
      <c r="AY104" s="18" t="s">
        <v>161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8" t="s">
        <v>84</v>
      </c>
      <c r="BK104" s="227">
        <f>ROUND(I104*H104,2)</f>
        <v>0</v>
      </c>
      <c r="BL104" s="18" t="s">
        <v>278</v>
      </c>
      <c r="BM104" s="226" t="s">
        <v>251</v>
      </c>
    </row>
    <row r="105" s="2" customFormat="1" ht="16.5" customHeight="1">
      <c r="A105" s="40"/>
      <c r="B105" s="41"/>
      <c r="C105" s="266" t="s">
        <v>216</v>
      </c>
      <c r="D105" s="266" t="s">
        <v>208</v>
      </c>
      <c r="E105" s="267" t="s">
        <v>216</v>
      </c>
      <c r="F105" s="268" t="s">
        <v>834</v>
      </c>
      <c r="G105" s="269" t="s">
        <v>510</v>
      </c>
      <c r="H105" s="270">
        <v>1</v>
      </c>
      <c r="I105" s="271"/>
      <c r="J105" s="272">
        <f>ROUND(I105*H105,2)</f>
        <v>0</v>
      </c>
      <c r="K105" s="268" t="s">
        <v>32</v>
      </c>
      <c r="L105" s="273"/>
      <c r="M105" s="274" t="s">
        <v>32</v>
      </c>
      <c r="N105" s="275" t="s">
        <v>49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364</v>
      </c>
      <c r="AT105" s="226" t="s">
        <v>208</v>
      </c>
      <c r="AU105" s="226" t="s">
        <v>91</v>
      </c>
      <c r="AY105" s="18" t="s">
        <v>161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84</v>
      </c>
      <c r="BK105" s="227">
        <f>ROUND(I105*H105,2)</f>
        <v>0</v>
      </c>
      <c r="BL105" s="18" t="s">
        <v>278</v>
      </c>
      <c r="BM105" s="226" t="s">
        <v>262</v>
      </c>
    </row>
    <row r="106" s="2" customFormat="1" ht="16.5" customHeight="1">
      <c r="A106" s="40"/>
      <c r="B106" s="41"/>
      <c r="C106" s="266" t="s">
        <v>212</v>
      </c>
      <c r="D106" s="266" t="s">
        <v>208</v>
      </c>
      <c r="E106" s="267" t="s">
        <v>212</v>
      </c>
      <c r="F106" s="268" t="s">
        <v>835</v>
      </c>
      <c r="G106" s="269" t="s">
        <v>510</v>
      </c>
      <c r="H106" s="270">
        <v>100</v>
      </c>
      <c r="I106" s="271"/>
      <c r="J106" s="272">
        <f>ROUND(I106*H106,2)</f>
        <v>0</v>
      </c>
      <c r="K106" s="268" t="s">
        <v>32</v>
      </c>
      <c r="L106" s="273"/>
      <c r="M106" s="274" t="s">
        <v>32</v>
      </c>
      <c r="N106" s="275" t="s">
        <v>49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364</v>
      </c>
      <c r="AT106" s="226" t="s">
        <v>208</v>
      </c>
      <c r="AU106" s="226" t="s">
        <v>91</v>
      </c>
      <c r="AY106" s="18" t="s">
        <v>161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8" t="s">
        <v>84</v>
      </c>
      <c r="BK106" s="227">
        <f>ROUND(I106*H106,2)</f>
        <v>0</v>
      </c>
      <c r="BL106" s="18" t="s">
        <v>278</v>
      </c>
      <c r="BM106" s="226" t="s">
        <v>278</v>
      </c>
    </row>
    <row r="107" s="2" customFormat="1" ht="16.5" customHeight="1">
      <c r="A107" s="40"/>
      <c r="B107" s="41"/>
      <c r="C107" s="266" t="s">
        <v>229</v>
      </c>
      <c r="D107" s="266" t="s">
        <v>208</v>
      </c>
      <c r="E107" s="267" t="s">
        <v>229</v>
      </c>
      <c r="F107" s="268" t="s">
        <v>836</v>
      </c>
      <c r="G107" s="269" t="s">
        <v>510</v>
      </c>
      <c r="H107" s="270">
        <v>1</v>
      </c>
      <c r="I107" s="271"/>
      <c r="J107" s="272">
        <f>ROUND(I107*H107,2)</f>
        <v>0</v>
      </c>
      <c r="K107" s="268" t="s">
        <v>32</v>
      </c>
      <c r="L107" s="273"/>
      <c r="M107" s="274" t="s">
        <v>32</v>
      </c>
      <c r="N107" s="275" t="s">
        <v>49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364</v>
      </c>
      <c r="AT107" s="226" t="s">
        <v>208</v>
      </c>
      <c r="AU107" s="226" t="s">
        <v>91</v>
      </c>
      <c r="AY107" s="18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84</v>
      </c>
      <c r="BK107" s="227">
        <f>ROUND(I107*H107,2)</f>
        <v>0</v>
      </c>
      <c r="BL107" s="18" t="s">
        <v>278</v>
      </c>
      <c r="BM107" s="226" t="s">
        <v>269</v>
      </c>
    </row>
    <row r="108" s="12" customFormat="1" ht="20.88" customHeight="1">
      <c r="A108" s="12"/>
      <c r="B108" s="199"/>
      <c r="C108" s="200"/>
      <c r="D108" s="201" t="s">
        <v>77</v>
      </c>
      <c r="E108" s="213" t="s">
        <v>837</v>
      </c>
      <c r="F108" s="213" t="s">
        <v>838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SUM(P109:P116)</f>
        <v>0</v>
      </c>
      <c r="Q108" s="207"/>
      <c r="R108" s="208">
        <f>SUM(R109:R116)</f>
        <v>0</v>
      </c>
      <c r="S108" s="207"/>
      <c r="T108" s="209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84</v>
      </c>
      <c r="AT108" s="211" t="s">
        <v>77</v>
      </c>
      <c r="AU108" s="211" t="s">
        <v>86</v>
      </c>
      <c r="AY108" s="210" t="s">
        <v>161</v>
      </c>
      <c r="BK108" s="212">
        <f>SUM(BK109:BK116)</f>
        <v>0</v>
      </c>
    </row>
    <row r="109" s="2" customFormat="1" ht="16.5" customHeight="1">
      <c r="A109" s="40"/>
      <c r="B109" s="41"/>
      <c r="C109" s="215" t="s">
        <v>236</v>
      </c>
      <c r="D109" s="215" t="s">
        <v>163</v>
      </c>
      <c r="E109" s="216" t="s">
        <v>236</v>
      </c>
      <c r="F109" s="217" t="s">
        <v>839</v>
      </c>
      <c r="G109" s="218" t="s">
        <v>510</v>
      </c>
      <c r="H109" s="219">
        <v>2</v>
      </c>
      <c r="I109" s="220"/>
      <c r="J109" s="221">
        <f>ROUND(I109*H109,2)</f>
        <v>0</v>
      </c>
      <c r="K109" s="217" t="s">
        <v>32</v>
      </c>
      <c r="L109" s="46"/>
      <c r="M109" s="222" t="s">
        <v>32</v>
      </c>
      <c r="N109" s="223" t="s">
        <v>49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278</v>
      </c>
      <c r="AT109" s="226" t="s">
        <v>163</v>
      </c>
      <c r="AU109" s="226" t="s">
        <v>91</v>
      </c>
      <c r="AY109" s="18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84</v>
      </c>
      <c r="BK109" s="227">
        <f>ROUND(I109*H109,2)</f>
        <v>0</v>
      </c>
      <c r="BL109" s="18" t="s">
        <v>278</v>
      </c>
      <c r="BM109" s="226" t="s">
        <v>298</v>
      </c>
    </row>
    <row r="110" s="2" customFormat="1" ht="24.15" customHeight="1">
      <c r="A110" s="40"/>
      <c r="B110" s="41"/>
      <c r="C110" s="215" t="s">
        <v>244</v>
      </c>
      <c r="D110" s="215" t="s">
        <v>163</v>
      </c>
      <c r="E110" s="216" t="s">
        <v>244</v>
      </c>
      <c r="F110" s="217" t="s">
        <v>840</v>
      </c>
      <c r="G110" s="218" t="s">
        <v>265</v>
      </c>
      <c r="H110" s="219">
        <v>160</v>
      </c>
      <c r="I110" s="220"/>
      <c r="J110" s="221">
        <f>ROUND(I110*H110,2)</f>
        <v>0</v>
      </c>
      <c r="K110" s="217" t="s">
        <v>32</v>
      </c>
      <c r="L110" s="46"/>
      <c r="M110" s="222" t="s">
        <v>32</v>
      </c>
      <c r="N110" s="223" t="s">
        <v>49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278</v>
      </c>
      <c r="AT110" s="226" t="s">
        <v>163</v>
      </c>
      <c r="AU110" s="226" t="s">
        <v>91</v>
      </c>
      <c r="AY110" s="18" t="s">
        <v>161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8" t="s">
        <v>84</v>
      </c>
      <c r="BK110" s="227">
        <f>ROUND(I110*H110,2)</f>
        <v>0</v>
      </c>
      <c r="BL110" s="18" t="s">
        <v>278</v>
      </c>
      <c r="BM110" s="226" t="s">
        <v>310</v>
      </c>
    </row>
    <row r="111" s="2" customFormat="1" ht="16.5" customHeight="1">
      <c r="A111" s="40"/>
      <c r="B111" s="41"/>
      <c r="C111" s="215" t="s">
        <v>251</v>
      </c>
      <c r="D111" s="215" t="s">
        <v>163</v>
      </c>
      <c r="E111" s="216" t="s">
        <v>251</v>
      </c>
      <c r="F111" s="217" t="s">
        <v>841</v>
      </c>
      <c r="G111" s="218" t="s">
        <v>510</v>
      </c>
      <c r="H111" s="219">
        <v>2</v>
      </c>
      <c r="I111" s="220"/>
      <c r="J111" s="221">
        <f>ROUND(I111*H111,2)</f>
        <v>0</v>
      </c>
      <c r="K111" s="217" t="s">
        <v>32</v>
      </c>
      <c r="L111" s="46"/>
      <c r="M111" s="222" t="s">
        <v>32</v>
      </c>
      <c r="N111" s="223" t="s">
        <v>49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278</v>
      </c>
      <c r="AT111" s="226" t="s">
        <v>163</v>
      </c>
      <c r="AU111" s="226" t="s">
        <v>91</v>
      </c>
      <c r="AY111" s="18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84</v>
      </c>
      <c r="BK111" s="227">
        <f>ROUND(I111*H111,2)</f>
        <v>0</v>
      </c>
      <c r="BL111" s="18" t="s">
        <v>278</v>
      </c>
      <c r="BM111" s="226" t="s">
        <v>268</v>
      </c>
    </row>
    <row r="112" s="2" customFormat="1" ht="16.5" customHeight="1">
      <c r="A112" s="40"/>
      <c r="B112" s="41"/>
      <c r="C112" s="215" t="s">
        <v>257</v>
      </c>
      <c r="D112" s="215" t="s">
        <v>163</v>
      </c>
      <c r="E112" s="216" t="s">
        <v>257</v>
      </c>
      <c r="F112" s="217" t="s">
        <v>842</v>
      </c>
      <c r="G112" s="218" t="s">
        <v>510</v>
      </c>
      <c r="H112" s="219">
        <v>2</v>
      </c>
      <c r="I112" s="220"/>
      <c r="J112" s="221">
        <f>ROUND(I112*H112,2)</f>
        <v>0</v>
      </c>
      <c r="K112" s="217" t="s">
        <v>32</v>
      </c>
      <c r="L112" s="46"/>
      <c r="M112" s="222" t="s">
        <v>32</v>
      </c>
      <c r="N112" s="223" t="s">
        <v>49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278</v>
      </c>
      <c r="AT112" s="226" t="s">
        <v>163</v>
      </c>
      <c r="AU112" s="226" t="s">
        <v>91</v>
      </c>
      <c r="AY112" s="18" t="s">
        <v>161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84</v>
      </c>
      <c r="BK112" s="227">
        <f>ROUND(I112*H112,2)</f>
        <v>0</v>
      </c>
      <c r="BL112" s="18" t="s">
        <v>278</v>
      </c>
      <c r="BM112" s="226" t="s">
        <v>328</v>
      </c>
    </row>
    <row r="113" s="2" customFormat="1" ht="16.5" customHeight="1">
      <c r="A113" s="40"/>
      <c r="B113" s="41"/>
      <c r="C113" s="215" t="s">
        <v>262</v>
      </c>
      <c r="D113" s="215" t="s">
        <v>163</v>
      </c>
      <c r="E113" s="216" t="s">
        <v>262</v>
      </c>
      <c r="F113" s="217" t="s">
        <v>843</v>
      </c>
      <c r="G113" s="218" t="s">
        <v>265</v>
      </c>
      <c r="H113" s="219">
        <v>80</v>
      </c>
      <c r="I113" s="220"/>
      <c r="J113" s="221">
        <f>ROUND(I113*H113,2)</f>
        <v>0</v>
      </c>
      <c r="K113" s="217" t="s">
        <v>32</v>
      </c>
      <c r="L113" s="46"/>
      <c r="M113" s="222" t="s">
        <v>32</v>
      </c>
      <c r="N113" s="223" t="s">
        <v>49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278</v>
      </c>
      <c r="AT113" s="226" t="s">
        <v>163</v>
      </c>
      <c r="AU113" s="226" t="s">
        <v>91</v>
      </c>
      <c r="AY113" s="18" t="s">
        <v>161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84</v>
      </c>
      <c r="BK113" s="227">
        <f>ROUND(I113*H113,2)</f>
        <v>0</v>
      </c>
      <c r="BL113" s="18" t="s">
        <v>278</v>
      </c>
      <c r="BM113" s="226" t="s">
        <v>338</v>
      </c>
    </row>
    <row r="114" s="2" customFormat="1" ht="24.15" customHeight="1">
      <c r="A114" s="40"/>
      <c r="B114" s="41"/>
      <c r="C114" s="215" t="s">
        <v>8</v>
      </c>
      <c r="D114" s="215" t="s">
        <v>163</v>
      </c>
      <c r="E114" s="216" t="s">
        <v>8</v>
      </c>
      <c r="F114" s="217" t="s">
        <v>844</v>
      </c>
      <c r="G114" s="218" t="s">
        <v>510</v>
      </c>
      <c r="H114" s="219">
        <v>3</v>
      </c>
      <c r="I114" s="220"/>
      <c r="J114" s="221">
        <f>ROUND(I114*H114,2)</f>
        <v>0</v>
      </c>
      <c r="K114" s="217" t="s">
        <v>32</v>
      </c>
      <c r="L114" s="46"/>
      <c r="M114" s="222" t="s">
        <v>32</v>
      </c>
      <c r="N114" s="223" t="s">
        <v>49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278</v>
      </c>
      <c r="AT114" s="226" t="s">
        <v>163</v>
      </c>
      <c r="AU114" s="226" t="s">
        <v>91</v>
      </c>
      <c r="AY114" s="18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84</v>
      </c>
      <c r="BK114" s="227">
        <f>ROUND(I114*H114,2)</f>
        <v>0</v>
      </c>
      <c r="BL114" s="18" t="s">
        <v>278</v>
      </c>
      <c r="BM114" s="226" t="s">
        <v>349</v>
      </c>
    </row>
    <row r="115" s="2" customFormat="1" ht="24.15" customHeight="1">
      <c r="A115" s="40"/>
      <c r="B115" s="41"/>
      <c r="C115" s="215" t="s">
        <v>278</v>
      </c>
      <c r="D115" s="215" t="s">
        <v>163</v>
      </c>
      <c r="E115" s="216" t="s">
        <v>278</v>
      </c>
      <c r="F115" s="217" t="s">
        <v>845</v>
      </c>
      <c r="G115" s="218" t="s">
        <v>510</v>
      </c>
      <c r="H115" s="219">
        <v>3</v>
      </c>
      <c r="I115" s="220"/>
      <c r="J115" s="221">
        <f>ROUND(I115*H115,2)</f>
        <v>0</v>
      </c>
      <c r="K115" s="217" t="s">
        <v>32</v>
      </c>
      <c r="L115" s="46"/>
      <c r="M115" s="222" t="s">
        <v>32</v>
      </c>
      <c r="N115" s="223" t="s">
        <v>49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278</v>
      </c>
      <c r="AT115" s="226" t="s">
        <v>163</v>
      </c>
      <c r="AU115" s="226" t="s">
        <v>91</v>
      </c>
      <c r="AY115" s="18" t="s">
        <v>161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84</v>
      </c>
      <c r="BK115" s="227">
        <f>ROUND(I115*H115,2)</f>
        <v>0</v>
      </c>
      <c r="BL115" s="18" t="s">
        <v>278</v>
      </c>
      <c r="BM115" s="226" t="s">
        <v>364</v>
      </c>
    </row>
    <row r="116" s="2" customFormat="1" ht="16.5" customHeight="1">
      <c r="A116" s="40"/>
      <c r="B116" s="41"/>
      <c r="C116" s="215" t="s">
        <v>284</v>
      </c>
      <c r="D116" s="215" t="s">
        <v>163</v>
      </c>
      <c r="E116" s="216" t="s">
        <v>284</v>
      </c>
      <c r="F116" s="217" t="s">
        <v>846</v>
      </c>
      <c r="G116" s="218" t="s">
        <v>510</v>
      </c>
      <c r="H116" s="219">
        <v>1</v>
      </c>
      <c r="I116" s="220"/>
      <c r="J116" s="221">
        <f>ROUND(I116*H116,2)</f>
        <v>0</v>
      </c>
      <c r="K116" s="217" t="s">
        <v>32</v>
      </c>
      <c r="L116" s="46"/>
      <c r="M116" s="280" t="s">
        <v>32</v>
      </c>
      <c r="N116" s="281" t="s">
        <v>49</v>
      </c>
      <c r="O116" s="282"/>
      <c r="P116" s="283">
        <f>O116*H116</f>
        <v>0</v>
      </c>
      <c r="Q116" s="283">
        <v>0</v>
      </c>
      <c r="R116" s="283">
        <f>Q116*H116</f>
        <v>0</v>
      </c>
      <c r="S116" s="283">
        <v>0</v>
      </c>
      <c r="T116" s="28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278</v>
      </c>
      <c r="AT116" s="226" t="s">
        <v>163</v>
      </c>
      <c r="AU116" s="226" t="s">
        <v>91</v>
      </c>
      <c r="AY116" s="18" t="s">
        <v>161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84</v>
      </c>
      <c r="BK116" s="227">
        <f>ROUND(I116*H116,2)</f>
        <v>0</v>
      </c>
      <c r="BL116" s="18" t="s">
        <v>278</v>
      </c>
      <c r="BM116" s="226" t="s">
        <v>379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Tx7sE+5o3QuW5I7EFEVZysgHr2g69FuNIrL7HCMP5scZDfeDhip/4Pxl3YGxkHyCAiKh40fXtRbj9NS2iTAUeQ==" hashValue="ZXY1ESfk7Dxsv/vx4IvY9jVTe5FPCTpvsV7mciOzEO/+fliCrTGX2NqIbWzuORbSacfKwuEfXL4n1pT1WVADSA==" algorithmName="SHA-512" password="CC35"/>
  <autoFilter ref="C94:K11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86</v>
      </c>
    </row>
    <row r="4" s="1" customFormat="1" ht="24.96" customHeight="1">
      <c r="B4" s="21"/>
      <c r="D4" s="143" t="s">
        <v>108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16</v>
      </c>
      <c r="L6" s="21"/>
    </row>
    <row r="7" s="1" customFormat="1" ht="16.5" customHeight="1">
      <c r="B7" s="21"/>
      <c r="E7" s="146" t="str">
        <f>'Rekapitulace stavby'!K6</f>
        <v>Bezbariérové vstupy PdF UP v Olomouci Žižkovo náměstí 5</v>
      </c>
      <c r="F7" s="145"/>
      <c r="G7" s="145"/>
      <c r="H7" s="145"/>
      <c r="L7" s="21"/>
    </row>
    <row r="8">
      <c r="B8" s="21"/>
      <c r="D8" s="145" t="s">
        <v>109</v>
      </c>
      <c r="L8" s="21"/>
    </row>
    <row r="9" s="1" customFormat="1" ht="16.5" customHeight="1">
      <c r="B9" s="21"/>
      <c r="E9" s="146" t="s">
        <v>110</v>
      </c>
      <c r="F9" s="1"/>
      <c r="G9" s="1"/>
      <c r="H9" s="1"/>
      <c r="L9" s="21"/>
    </row>
    <row r="10" s="1" customFormat="1" ht="12" customHeight="1">
      <c r="B10" s="21"/>
      <c r="D10" s="145" t="s">
        <v>111</v>
      </c>
      <c r="L10" s="21"/>
    </row>
    <row r="11" s="2" customFormat="1" ht="16.5" customHeight="1">
      <c r="A11" s="40"/>
      <c r="B11" s="46"/>
      <c r="C11" s="40"/>
      <c r="D11" s="40"/>
      <c r="E11" s="158" t="s">
        <v>112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816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847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32</v>
      </c>
      <c r="G15" s="40"/>
      <c r="H15" s="40"/>
      <c r="I15" s="145" t="s">
        <v>20</v>
      </c>
      <c r="J15" s="135" t="s">
        <v>32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22</v>
      </c>
      <c r="E16" s="40"/>
      <c r="F16" s="135" t="s">
        <v>23</v>
      </c>
      <c r="G16" s="40"/>
      <c r="H16" s="40"/>
      <c r="I16" s="145" t="s">
        <v>24</v>
      </c>
      <c r="J16" s="149" t="str">
        <f>'Rekapitulace stavby'!AN8</f>
        <v>16. 8. 2021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30</v>
      </c>
      <c r="E18" s="40"/>
      <c r="F18" s="40"/>
      <c r="G18" s="40"/>
      <c r="H18" s="40"/>
      <c r="I18" s="145" t="s">
        <v>31</v>
      </c>
      <c r="J18" s="135" t="s">
        <v>32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33</v>
      </c>
      <c r="F19" s="40"/>
      <c r="G19" s="40"/>
      <c r="H19" s="40"/>
      <c r="I19" s="145" t="s">
        <v>34</v>
      </c>
      <c r="J19" s="135" t="s">
        <v>32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35</v>
      </c>
      <c r="E21" s="40"/>
      <c r="F21" s="40"/>
      <c r="G21" s="40"/>
      <c r="H21" s="40"/>
      <c r="I21" s="145" t="s">
        <v>31</v>
      </c>
      <c r="J21" s="34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35"/>
      <c r="G22" s="135"/>
      <c r="H22" s="135"/>
      <c r="I22" s="145" t="s">
        <v>34</v>
      </c>
      <c r="J22" s="34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37</v>
      </c>
      <c r="E24" s="40"/>
      <c r="F24" s="40"/>
      <c r="G24" s="40"/>
      <c r="H24" s="40"/>
      <c r="I24" s="145" t="s">
        <v>31</v>
      </c>
      <c r="J24" s="135" t="s">
        <v>32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38</v>
      </c>
      <c r="F25" s="40"/>
      <c r="G25" s="40"/>
      <c r="H25" s="40"/>
      <c r="I25" s="145" t="s">
        <v>34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40</v>
      </c>
      <c r="E27" s="40"/>
      <c r="F27" s="40"/>
      <c r="G27" s="40"/>
      <c r="H27" s="40"/>
      <c r="I27" s="145" t="s">
        <v>31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>Kucek</v>
      </c>
      <c r="F28" s="40"/>
      <c r="G28" s="40"/>
      <c r="H28" s="40"/>
      <c r="I28" s="145" t="s">
        <v>34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0"/>
      <c r="B31" s="151"/>
      <c r="C31" s="150"/>
      <c r="D31" s="150"/>
      <c r="E31" s="152" t="s">
        <v>113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44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46</v>
      </c>
      <c r="G36" s="40"/>
      <c r="H36" s="40"/>
      <c r="I36" s="157" t="s">
        <v>45</v>
      </c>
      <c r="J36" s="157" t="s">
        <v>47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48</v>
      </c>
      <c r="E37" s="145" t="s">
        <v>49</v>
      </c>
      <c r="F37" s="159">
        <f>ROUND((SUM(BE94:BE157)),  2)</f>
        <v>0</v>
      </c>
      <c r="G37" s="40"/>
      <c r="H37" s="40"/>
      <c r="I37" s="160">
        <v>0.20999999999999999</v>
      </c>
      <c r="J37" s="159">
        <f>ROUND(((SUM(BE94:BE157))*I37),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50</v>
      </c>
      <c r="F38" s="159">
        <f>ROUND((SUM(BF94:BF157)),  2)</f>
        <v>0</v>
      </c>
      <c r="G38" s="40"/>
      <c r="H38" s="40"/>
      <c r="I38" s="160">
        <v>0.14999999999999999</v>
      </c>
      <c r="J38" s="159">
        <f>ROUND(((SUM(BF94:BF157))*I38),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51</v>
      </c>
      <c r="F39" s="159">
        <f>ROUND((SUM(BG94:BG157)),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52</v>
      </c>
      <c r="F40" s="159">
        <f>ROUND((SUM(BH94:BH157)),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53</v>
      </c>
      <c r="F41" s="159">
        <f>ROUND((SUM(BI94:BI157)),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54</v>
      </c>
      <c r="E43" s="163"/>
      <c r="F43" s="163"/>
      <c r="G43" s="164" t="s">
        <v>55</v>
      </c>
      <c r="H43" s="165" t="s">
        <v>56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4" t="s">
        <v>114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3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Bezbariérové vstupy PdF UP v Olomouci Žižkovo náměstí 5</v>
      </c>
      <c r="F52" s="33"/>
      <c r="G52" s="33"/>
      <c r="H52" s="33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2"/>
      <c r="C53" s="33" t="s">
        <v>109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2" t="s">
        <v>110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111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40"/>
      <c r="B56" s="41"/>
      <c r="C56" s="42"/>
      <c r="D56" s="42"/>
      <c r="E56" s="279" t="s">
        <v>112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3" t="s">
        <v>816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01.2 - Elektroinstalace - vstup z ulice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3" t="s">
        <v>22</v>
      </c>
      <c r="D60" s="42"/>
      <c r="E60" s="42"/>
      <c r="F60" s="28" t="str">
        <f>F16</f>
        <v>Olomouc</v>
      </c>
      <c r="G60" s="42"/>
      <c r="H60" s="42"/>
      <c r="I60" s="33" t="s">
        <v>24</v>
      </c>
      <c r="J60" s="74" t="str">
        <f>IF(J16="","",J16)</f>
        <v>16. 8. 2021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25.65" customHeight="1">
      <c r="A62" s="40"/>
      <c r="B62" s="41"/>
      <c r="C62" s="33" t="s">
        <v>30</v>
      </c>
      <c r="D62" s="42"/>
      <c r="E62" s="42"/>
      <c r="F62" s="28" t="str">
        <f>E19</f>
        <v>ÚP Olomouc, Křížkovského 511/8, Olomouc</v>
      </c>
      <c r="G62" s="42"/>
      <c r="H62" s="42"/>
      <c r="I62" s="33" t="s">
        <v>37</v>
      </c>
      <c r="J62" s="38" t="str">
        <f>E25</f>
        <v>Atelier A, Ul.8.května 16, 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3" t="s">
        <v>35</v>
      </c>
      <c r="D63" s="42"/>
      <c r="E63" s="42"/>
      <c r="F63" s="28" t="str">
        <f>IF(E22="","",E22)</f>
        <v>Vyplň údaj</v>
      </c>
      <c r="G63" s="42"/>
      <c r="H63" s="42"/>
      <c r="I63" s="33" t="s">
        <v>40</v>
      </c>
      <c r="J63" s="38" t="str">
        <f>E28</f>
        <v>Kucek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115</v>
      </c>
      <c r="D65" s="174"/>
      <c r="E65" s="174"/>
      <c r="F65" s="174"/>
      <c r="G65" s="174"/>
      <c r="H65" s="174"/>
      <c r="I65" s="174"/>
      <c r="J65" s="175" t="s">
        <v>116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76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8" t="s">
        <v>117</v>
      </c>
    </row>
    <row r="68" s="9" customFormat="1" ht="24.96" customHeight="1">
      <c r="A68" s="9"/>
      <c r="B68" s="177"/>
      <c r="C68" s="178"/>
      <c r="D68" s="179" t="s">
        <v>144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6"/>
      <c r="D69" s="184" t="s">
        <v>848</v>
      </c>
      <c r="E69" s="185"/>
      <c r="F69" s="185"/>
      <c r="G69" s="185"/>
      <c r="H69" s="185"/>
      <c r="I69" s="185"/>
      <c r="J69" s="186">
        <f>J96</f>
        <v>0</v>
      </c>
      <c r="K69" s="126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6"/>
      <c r="D70" s="184" t="s">
        <v>849</v>
      </c>
      <c r="E70" s="185"/>
      <c r="F70" s="185"/>
      <c r="G70" s="185"/>
      <c r="H70" s="185"/>
      <c r="I70" s="185"/>
      <c r="J70" s="186">
        <f>J113</f>
        <v>0</v>
      </c>
      <c r="K70" s="126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4" t="s">
        <v>146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Bezbariérové vstupy PdF UP v Olomouci Žižkovo náměstí 5</v>
      </c>
      <c r="F80" s="33"/>
      <c r="G80" s="33"/>
      <c r="H80" s="33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2"/>
      <c r="C81" s="33" t="s">
        <v>109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1" customFormat="1" ht="16.5" customHeight="1">
      <c r="B82" s="22"/>
      <c r="C82" s="23"/>
      <c r="D82" s="23"/>
      <c r="E82" s="172" t="s">
        <v>110</v>
      </c>
      <c r="F82" s="23"/>
      <c r="G82" s="23"/>
      <c r="H82" s="23"/>
      <c r="I82" s="23"/>
      <c r="J82" s="23"/>
      <c r="K82" s="23"/>
      <c r="L82" s="21"/>
    </row>
    <row r="83" s="1" customFormat="1" ht="12" customHeight="1">
      <c r="B83" s="22"/>
      <c r="C83" s="33" t="s">
        <v>111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2" customFormat="1" ht="16.5" customHeight="1">
      <c r="A84" s="40"/>
      <c r="B84" s="41"/>
      <c r="C84" s="42"/>
      <c r="D84" s="42"/>
      <c r="E84" s="279" t="s">
        <v>112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3" t="s">
        <v>816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01.2 - Elektroinstalace - vstup z ulice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22</v>
      </c>
      <c r="D88" s="42"/>
      <c r="E88" s="42"/>
      <c r="F88" s="28" t="str">
        <f>F16</f>
        <v>Olomouc</v>
      </c>
      <c r="G88" s="42"/>
      <c r="H88" s="42"/>
      <c r="I88" s="33" t="s">
        <v>24</v>
      </c>
      <c r="J88" s="74" t="str">
        <f>IF(J16="","",J16)</f>
        <v>16. 8. 2021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25.65" customHeight="1">
      <c r="A90" s="40"/>
      <c r="B90" s="41"/>
      <c r="C90" s="33" t="s">
        <v>30</v>
      </c>
      <c r="D90" s="42"/>
      <c r="E90" s="42"/>
      <c r="F90" s="28" t="str">
        <f>E19</f>
        <v>ÚP Olomouc, Křížkovského 511/8, Olomouc</v>
      </c>
      <c r="G90" s="42"/>
      <c r="H90" s="42"/>
      <c r="I90" s="33" t="s">
        <v>37</v>
      </c>
      <c r="J90" s="38" t="str">
        <f>E25</f>
        <v>Atelier A, Ul.8.května 16, Olomouc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35</v>
      </c>
      <c r="D91" s="42"/>
      <c r="E91" s="42"/>
      <c r="F91" s="28" t="str">
        <f>IF(E22="","",E22)</f>
        <v>Vyplň údaj</v>
      </c>
      <c r="G91" s="42"/>
      <c r="H91" s="42"/>
      <c r="I91" s="33" t="s">
        <v>40</v>
      </c>
      <c r="J91" s="38" t="str">
        <f>E28</f>
        <v>Kucek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147</v>
      </c>
      <c r="D93" s="191" t="s">
        <v>63</v>
      </c>
      <c r="E93" s="191" t="s">
        <v>59</v>
      </c>
      <c r="F93" s="191" t="s">
        <v>60</v>
      </c>
      <c r="G93" s="191" t="s">
        <v>148</v>
      </c>
      <c r="H93" s="191" t="s">
        <v>149</v>
      </c>
      <c r="I93" s="191" t="s">
        <v>150</v>
      </c>
      <c r="J93" s="191" t="s">
        <v>116</v>
      </c>
      <c r="K93" s="192" t="s">
        <v>151</v>
      </c>
      <c r="L93" s="193"/>
      <c r="M93" s="94" t="s">
        <v>32</v>
      </c>
      <c r="N93" s="95" t="s">
        <v>48</v>
      </c>
      <c r="O93" s="95" t="s">
        <v>152</v>
      </c>
      <c r="P93" s="95" t="s">
        <v>153</v>
      </c>
      <c r="Q93" s="95" t="s">
        <v>154</v>
      </c>
      <c r="R93" s="95" t="s">
        <v>155</v>
      </c>
      <c r="S93" s="95" t="s">
        <v>156</v>
      </c>
      <c r="T93" s="96" t="s">
        <v>157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158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</f>
        <v>0</v>
      </c>
      <c r="Q94" s="98"/>
      <c r="R94" s="196">
        <f>R95</f>
        <v>0.038767000000000003</v>
      </c>
      <c r="S94" s="98"/>
      <c r="T94" s="197">
        <f>T95</f>
        <v>0.070000000000000007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77</v>
      </c>
      <c r="AU94" s="18" t="s">
        <v>117</v>
      </c>
      <c r="BK94" s="198">
        <f>BK95</f>
        <v>0</v>
      </c>
    </row>
    <row r="95" s="12" customFormat="1" ht="25.92" customHeight="1">
      <c r="A95" s="12"/>
      <c r="B95" s="199"/>
      <c r="C95" s="200"/>
      <c r="D95" s="201" t="s">
        <v>77</v>
      </c>
      <c r="E95" s="202" t="s">
        <v>208</v>
      </c>
      <c r="F95" s="202" t="s">
        <v>806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P96+P113</f>
        <v>0</v>
      </c>
      <c r="Q95" s="207"/>
      <c r="R95" s="208">
        <f>R96+R113</f>
        <v>0.038767000000000003</v>
      </c>
      <c r="S95" s="207"/>
      <c r="T95" s="209">
        <f>T96+T113</f>
        <v>0.070000000000000007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91</v>
      </c>
      <c r="AT95" s="211" t="s">
        <v>77</v>
      </c>
      <c r="AU95" s="211" t="s">
        <v>78</v>
      </c>
      <c r="AY95" s="210" t="s">
        <v>161</v>
      </c>
      <c r="BK95" s="212">
        <f>BK96+BK113</f>
        <v>0</v>
      </c>
    </row>
    <row r="96" s="12" customFormat="1" ht="22.8" customHeight="1">
      <c r="A96" s="12"/>
      <c r="B96" s="199"/>
      <c r="C96" s="200"/>
      <c r="D96" s="201" t="s">
        <v>77</v>
      </c>
      <c r="E96" s="213" t="s">
        <v>850</v>
      </c>
      <c r="F96" s="213" t="s">
        <v>851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SUM(P97:P112)</f>
        <v>0</v>
      </c>
      <c r="Q96" s="207"/>
      <c r="R96" s="208">
        <f>SUM(R97:R112)</f>
        <v>0.035360000000000003</v>
      </c>
      <c r="S96" s="207"/>
      <c r="T96" s="209">
        <f>SUM(T97:T112)</f>
        <v>0.070000000000000007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91</v>
      </c>
      <c r="AT96" s="211" t="s">
        <v>77</v>
      </c>
      <c r="AU96" s="211" t="s">
        <v>84</v>
      </c>
      <c r="AY96" s="210" t="s">
        <v>161</v>
      </c>
      <c r="BK96" s="212">
        <f>SUM(BK97:BK112)</f>
        <v>0</v>
      </c>
    </row>
    <row r="97" s="2" customFormat="1" ht="24.15" customHeight="1">
      <c r="A97" s="40"/>
      <c r="B97" s="41"/>
      <c r="C97" s="215" t="s">
        <v>84</v>
      </c>
      <c r="D97" s="215" t="s">
        <v>163</v>
      </c>
      <c r="E97" s="216" t="s">
        <v>852</v>
      </c>
      <c r="F97" s="217" t="s">
        <v>853</v>
      </c>
      <c r="G97" s="218" t="s">
        <v>516</v>
      </c>
      <c r="H97" s="219">
        <v>1</v>
      </c>
      <c r="I97" s="220"/>
      <c r="J97" s="221">
        <f>ROUND(I97*H97,2)</f>
        <v>0</v>
      </c>
      <c r="K97" s="217" t="s">
        <v>32</v>
      </c>
      <c r="L97" s="46"/>
      <c r="M97" s="222" t="s">
        <v>32</v>
      </c>
      <c r="N97" s="223" t="s">
        <v>49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0.0080000000000000002</v>
      </c>
      <c r="T97" s="225">
        <f>S97*H97</f>
        <v>0.0080000000000000002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579</v>
      </c>
      <c r="AT97" s="226" t="s">
        <v>163</v>
      </c>
      <c r="AU97" s="226" t="s">
        <v>86</v>
      </c>
      <c r="AY97" s="18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84</v>
      </c>
      <c r="BK97" s="227">
        <f>ROUND(I97*H97,2)</f>
        <v>0</v>
      </c>
      <c r="BL97" s="18" t="s">
        <v>579</v>
      </c>
      <c r="BM97" s="226" t="s">
        <v>854</v>
      </c>
    </row>
    <row r="98" s="13" customFormat="1">
      <c r="A98" s="13"/>
      <c r="B98" s="233"/>
      <c r="C98" s="234"/>
      <c r="D98" s="235" t="s">
        <v>172</v>
      </c>
      <c r="E98" s="236" t="s">
        <v>32</v>
      </c>
      <c r="F98" s="237" t="s">
        <v>855</v>
      </c>
      <c r="G98" s="234"/>
      <c r="H98" s="236" t="s">
        <v>32</v>
      </c>
      <c r="I98" s="238"/>
      <c r="J98" s="234"/>
      <c r="K98" s="234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172</v>
      </c>
      <c r="AU98" s="243" t="s">
        <v>86</v>
      </c>
      <c r="AV98" s="13" t="s">
        <v>84</v>
      </c>
      <c r="AW98" s="13" t="s">
        <v>39</v>
      </c>
      <c r="AX98" s="13" t="s">
        <v>78</v>
      </c>
      <c r="AY98" s="243" t="s">
        <v>161</v>
      </c>
    </row>
    <row r="99" s="14" customFormat="1">
      <c r="A99" s="14"/>
      <c r="B99" s="244"/>
      <c r="C99" s="245"/>
      <c r="D99" s="235" t="s">
        <v>172</v>
      </c>
      <c r="E99" s="246" t="s">
        <v>32</v>
      </c>
      <c r="F99" s="247" t="s">
        <v>84</v>
      </c>
      <c r="G99" s="245"/>
      <c r="H99" s="248">
        <v>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172</v>
      </c>
      <c r="AU99" s="254" t="s">
        <v>86</v>
      </c>
      <c r="AV99" s="14" t="s">
        <v>86</v>
      </c>
      <c r="AW99" s="14" t="s">
        <v>39</v>
      </c>
      <c r="AX99" s="14" t="s">
        <v>78</v>
      </c>
      <c r="AY99" s="254" t="s">
        <v>161</v>
      </c>
    </row>
    <row r="100" s="15" customFormat="1">
      <c r="A100" s="15"/>
      <c r="B100" s="255"/>
      <c r="C100" s="256"/>
      <c r="D100" s="235" t="s">
        <v>172</v>
      </c>
      <c r="E100" s="257" t="s">
        <v>32</v>
      </c>
      <c r="F100" s="258" t="s">
        <v>179</v>
      </c>
      <c r="G100" s="256"/>
      <c r="H100" s="259">
        <v>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5" t="s">
        <v>172</v>
      </c>
      <c r="AU100" s="265" t="s">
        <v>86</v>
      </c>
      <c r="AV100" s="15" t="s">
        <v>168</v>
      </c>
      <c r="AW100" s="15" t="s">
        <v>39</v>
      </c>
      <c r="AX100" s="15" t="s">
        <v>84</v>
      </c>
      <c r="AY100" s="265" t="s">
        <v>161</v>
      </c>
    </row>
    <row r="101" s="2" customFormat="1" ht="37.8" customHeight="1">
      <c r="A101" s="40"/>
      <c r="B101" s="41"/>
      <c r="C101" s="215" t="s">
        <v>86</v>
      </c>
      <c r="D101" s="215" t="s">
        <v>163</v>
      </c>
      <c r="E101" s="216" t="s">
        <v>856</v>
      </c>
      <c r="F101" s="217" t="s">
        <v>857</v>
      </c>
      <c r="G101" s="218" t="s">
        <v>516</v>
      </c>
      <c r="H101" s="219">
        <v>1</v>
      </c>
      <c r="I101" s="220"/>
      <c r="J101" s="221">
        <f>ROUND(I101*H101,2)</f>
        <v>0</v>
      </c>
      <c r="K101" s="217" t="s">
        <v>32</v>
      </c>
      <c r="L101" s="46"/>
      <c r="M101" s="222" t="s">
        <v>32</v>
      </c>
      <c r="N101" s="223" t="s">
        <v>49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0.050000000000000003</v>
      </c>
      <c r="T101" s="225">
        <f>S101*H101</f>
        <v>0.050000000000000003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579</v>
      </c>
      <c r="AT101" s="226" t="s">
        <v>163</v>
      </c>
      <c r="AU101" s="226" t="s">
        <v>86</v>
      </c>
      <c r="AY101" s="18" t="s">
        <v>161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84</v>
      </c>
      <c r="BK101" s="227">
        <f>ROUND(I101*H101,2)</f>
        <v>0</v>
      </c>
      <c r="BL101" s="18" t="s">
        <v>579</v>
      </c>
      <c r="BM101" s="226" t="s">
        <v>858</v>
      </c>
    </row>
    <row r="102" s="14" customFormat="1">
      <c r="A102" s="14"/>
      <c r="B102" s="244"/>
      <c r="C102" s="245"/>
      <c r="D102" s="235" t="s">
        <v>172</v>
      </c>
      <c r="E102" s="246" t="s">
        <v>32</v>
      </c>
      <c r="F102" s="247" t="s">
        <v>84</v>
      </c>
      <c r="G102" s="245"/>
      <c r="H102" s="248">
        <v>1</v>
      </c>
      <c r="I102" s="249"/>
      <c r="J102" s="245"/>
      <c r="K102" s="245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172</v>
      </c>
      <c r="AU102" s="254" t="s">
        <v>86</v>
      </c>
      <c r="AV102" s="14" t="s">
        <v>86</v>
      </c>
      <c r="AW102" s="14" t="s">
        <v>39</v>
      </c>
      <c r="AX102" s="14" t="s">
        <v>84</v>
      </c>
      <c r="AY102" s="254" t="s">
        <v>161</v>
      </c>
    </row>
    <row r="103" s="2" customFormat="1" ht="33" customHeight="1">
      <c r="A103" s="40"/>
      <c r="B103" s="41"/>
      <c r="C103" s="215" t="s">
        <v>91</v>
      </c>
      <c r="D103" s="215" t="s">
        <v>163</v>
      </c>
      <c r="E103" s="216" t="s">
        <v>859</v>
      </c>
      <c r="F103" s="217" t="s">
        <v>860</v>
      </c>
      <c r="G103" s="218" t="s">
        <v>265</v>
      </c>
      <c r="H103" s="219">
        <v>6</v>
      </c>
      <c r="I103" s="220"/>
      <c r="J103" s="221">
        <f>ROUND(I103*H103,2)</f>
        <v>0</v>
      </c>
      <c r="K103" s="217" t="s">
        <v>32</v>
      </c>
      <c r="L103" s="46"/>
      <c r="M103" s="222" t="s">
        <v>32</v>
      </c>
      <c r="N103" s="223" t="s">
        <v>49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0.002</v>
      </c>
      <c r="T103" s="225">
        <f>S103*H103</f>
        <v>0.012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579</v>
      </c>
      <c r="AT103" s="226" t="s">
        <v>163</v>
      </c>
      <c r="AU103" s="226" t="s">
        <v>86</v>
      </c>
      <c r="AY103" s="18" t="s">
        <v>161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8" t="s">
        <v>84</v>
      </c>
      <c r="BK103" s="227">
        <f>ROUND(I103*H103,2)</f>
        <v>0</v>
      </c>
      <c r="BL103" s="18" t="s">
        <v>579</v>
      </c>
      <c r="BM103" s="226" t="s">
        <v>861</v>
      </c>
    </row>
    <row r="104" s="13" customFormat="1">
      <c r="A104" s="13"/>
      <c r="B104" s="233"/>
      <c r="C104" s="234"/>
      <c r="D104" s="235" t="s">
        <v>172</v>
      </c>
      <c r="E104" s="236" t="s">
        <v>32</v>
      </c>
      <c r="F104" s="237" t="s">
        <v>855</v>
      </c>
      <c r="G104" s="234"/>
      <c r="H104" s="236" t="s">
        <v>32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172</v>
      </c>
      <c r="AU104" s="243" t="s">
        <v>86</v>
      </c>
      <c r="AV104" s="13" t="s">
        <v>84</v>
      </c>
      <c r="AW104" s="13" t="s">
        <v>39</v>
      </c>
      <c r="AX104" s="13" t="s">
        <v>78</v>
      </c>
      <c r="AY104" s="243" t="s">
        <v>161</v>
      </c>
    </row>
    <row r="105" s="14" customFormat="1">
      <c r="A105" s="14"/>
      <c r="B105" s="244"/>
      <c r="C105" s="245"/>
      <c r="D105" s="235" t="s">
        <v>172</v>
      </c>
      <c r="E105" s="246" t="s">
        <v>32</v>
      </c>
      <c r="F105" s="247" t="s">
        <v>207</v>
      </c>
      <c r="G105" s="245"/>
      <c r="H105" s="248">
        <v>6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172</v>
      </c>
      <c r="AU105" s="254" t="s">
        <v>86</v>
      </c>
      <c r="AV105" s="14" t="s">
        <v>86</v>
      </c>
      <c r="AW105" s="14" t="s">
        <v>39</v>
      </c>
      <c r="AX105" s="14" t="s">
        <v>78</v>
      </c>
      <c r="AY105" s="254" t="s">
        <v>161</v>
      </c>
    </row>
    <row r="106" s="15" customFormat="1">
      <c r="A106" s="15"/>
      <c r="B106" s="255"/>
      <c r="C106" s="256"/>
      <c r="D106" s="235" t="s">
        <v>172</v>
      </c>
      <c r="E106" s="257" t="s">
        <v>32</v>
      </c>
      <c r="F106" s="258" t="s">
        <v>179</v>
      </c>
      <c r="G106" s="256"/>
      <c r="H106" s="259">
        <v>6</v>
      </c>
      <c r="I106" s="260"/>
      <c r="J106" s="256"/>
      <c r="K106" s="256"/>
      <c r="L106" s="261"/>
      <c r="M106" s="262"/>
      <c r="N106" s="263"/>
      <c r="O106" s="263"/>
      <c r="P106" s="263"/>
      <c r="Q106" s="263"/>
      <c r="R106" s="263"/>
      <c r="S106" s="263"/>
      <c r="T106" s="264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5" t="s">
        <v>172</v>
      </c>
      <c r="AU106" s="265" t="s">
        <v>86</v>
      </c>
      <c r="AV106" s="15" t="s">
        <v>168</v>
      </c>
      <c r="AW106" s="15" t="s">
        <v>39</v>
      </c>
      <c r="AX106" s="15" t="s">
        <v>84</v>
      </c>
      <c r="AY106" s="265" t="s">
        <v>161</v>
      </c>
    </row>
    <row r="107" s="2" customFormat="1" ht="24.15" customHeight="1">
      <c r="A107" s="40"/>
      <c r="B107" s="41"/>
      <c r="C107" s="215" t="s">
        <v>168</v>
      </c>
      <c r="D107" s="215" t="s">
        <v>163</v>
      </c>
      <c r="E107" s="216" t="s">
        <v>862</v>
      </c>
      <c r="F107" s="217" t="s">
        <v>863</v>
      </c>
      <c r="G107" s="218" t="s">
        <v>265</v>
      </c>
      <c r="H107" s="219">
        <v>6</v>
      </c>
      <c r="I107" s="220"/>
      <c r="J107" s="221">
        <f>ROUND(I107*H107,2)</f>
        <v>0</v>
      </c>
      <c r="K107" s="217" t="s">
        <v>32</v>
      </c>
      <c r="L107" s="46"/>
      <c r="M107" s="222" t="s">
        <v>32</v>
      </c>
      <c r="N107" s="223" t="s">
        <v>49</v>
      </c>
      <c r="O107" s="86"/>
      <c r="P107" s="224">
        <f>O107*H107</f>
        <v>0</v>
      </c>
      <c r="Q107" s="224">
        <v>0.00014999999999999999</v>
      </c>
      <c r="R107" s="224">
        <f>Q107*H107</f>
        <v>0.00089999999999999998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579</v>
      </c>
      <c r="AT107" s="226" t="s">
        <v>163</v>
      </c>
      <c r="AU107" s="226" t="s">
        <v>86</v>
      </c>
      <c r="AY107" s="18" t="s">
        <v>161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84</v>
      </c>
      <c r="BK107" s="227">
        <f>ROUND(I107*H107,2)</f>
        <v>0</v>
      </c>
      <c r="BL107" s="18" t="s">
        <v>579</v>
      </c>
      <c r="BM107" s="226" t="s">
        <v>864</v>
      </c>
    </row>
    <row r="108" s="14" customFormat="1">
      <c r="A108" s="14"/>
      <c r="B108" s="244"/>
      <c r="C108" s="245"/>
      <c r="D108" s="235" t="s">
        <v>172</v>
      </c>
      <c r="E108" s="246" t="s">
        <v>32</v>
      </c>
      <c r="F108" s="247" t="s">
        <v>207</v>
      </c>
      <c r="G108" s="245"/>
      <c r="H108" s="248">
        <v>6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172</v>
      </c>
      <c r="AU108" s="254" t="s">
        <v>86</v>
      </c>
      <c r="AV108" s="14" t="s">
        <v>86</v>
      </c>
      <c r="AW108" s="14" t="s">
        <v>39</v>
      </c>
      <c r="AX108" s="14" t="s">
        <v>84</v>
      </c>
      <c r="AY108" s="254" t="s">
        <v>161</v>
      </c>
    </row>
    <row r="109" s="2" customFormat="1" ht="37.8" customHeight="1">
      <c r="A109" s="40"/>
      <c r="B109" s="41"/>
      <c r="C109" s="215" t="s">
        <v>201</v>
      </c>
      <c r="D109" s="215" t="s">
        <v>163</v>
      </c>
      <c r="E109" s="216" t="s">
        <v>865</v>
      </c>
      <c r="F109" s="217" t="s">
        <v>866</v>
      </c>
      <c r="G109" s="218" t="s">
        <v>516</v>
      </c>
      <c r="H109" s="219">
        <v>1</v>
      </c>
      <c r="I109" s="220"/>
      <c r="J109" s="221">
        <f>ROUND(I109*H109,2)</f>
        <v>0</v>
      </c>
      <c r="K109" s="217" t="s">
        <v>32</v>
      </c>
      <c r="L109" s="46"/>
      <c r="M109" s="222" t="s">
        <v>32</v>
      </c>
      <c r="N109" s="223" t="s">
        <v>49</v>
      </c>
      <c r="O109" s="86"/>
      <c r="P109" s="224">
        <f>O109*H109</f>
        <v>0</v>
      </c>
      <c r="Q109" s="224">
        <v>0.021839999999999998</v>
      </c>
      <c r="R109" s="224">
        <f>Q109*H109</f>
        <v>0.021839999999999998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579</v>
      </c>
      <c r="AT109" s="226" t="s">
        <v>163</v>
      </c>
      <c r="AU109" s="226" t="s">
        <v>86</v>
      </c>
      <c r="AY109" s="18" t="s">
        <v>161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84</v>
      </c>
      <c r="BK109" s="227">
        <f>ROUND(I109*H109,2)</f>
        <v>0</v>
      </c>
      <c r="BL109" s="18" t="s">
        <v>579</v>
      </c>
      <c r="BM109" s="226" t="s">
        <v>867</v>
      </c>
    </row>
    <row r="110" s="14" customFormat="1">
      <c r="A110" s="14"/>
      <c r="B110" s="244"/>
      <c r="C110" s="245"/>
      <c r="D110" s="235" t="s">
        <v>172</v>
      </c>
      <c r="E110" s="246" t="s">
        <v>32</v>
      </c>
      <c r="F110" s="247" t="s">
        <v>84</v>
      </c>
      <c r="G110" s="245"/>
      <c r="H110" s="248">
        <v>1</v>
      </c>
      <c r="I110" s="249"/>
      <c r="J110" s="245"/>
      <c r="K110" s="245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172</v>
      </c>
      <c r="AU110" s="254" t="s">
        <v>86</v>
      </c>
      <c r="AV110" s="14" t="s">
        <v>86</v>
      </c>
      <c r="AW110" s="14" t="s">
        <v>39</v>
      </c>
      <c r="AX110" s="14" t="s">
        <v>84</v>
      </c>
      <c r="AY110" s="254" t="s">
        <v>161</v>
      </c>
    </row>
    <row r="111" s="2" customFormat="1" ht="37.8" customHeight="1">
      <c r="A111" s="40"/>
      <c r="B111" s="41"/>
      <c r="C111" s="215" t="s">
        <v>207</v>
      </c>
      <c r="D111" s="215" t="s">
        <v>163</v>
      </c>
      <c r="E111" s="216" t="s">
        <v>868</v>
      </c>
      <c r="F111" s="217" t="s">
        <v>869</v>
      </c>
      <c r="G111" s="218" t="s">
        <v>516</v>
      </c>
      <c r="H111" s="219">
        <v>1</v>
      </c>
      <c r="I111" s="220"/>
      <c r="J111" s="221">
        <f>ROUND(I111*H111,2)</f>
        <v>0</v>
      </c>
      <c r="K111" s="217" t="s">
        <v>32</v>
      </c>
      <c r="L111" s="46"/>
      <c r="M111" s="222" t="s">
        <v>32</v>
      </c>
      <c r="N111" s="223" t="s">
        <v>49</v>
      </c>
      <c r="O111" s="86"/>
      <c r="P111" s="224">
        <f>O111*H111</f>
        <v>0</v>
      </c>
      <c r="Q111" s="224">
        <v>0.012619999999999999</v>
      </c>
      <c r="R111" s="224">
        <f>Q111*H111</f>
        <v>0.012619999999999999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579</v>
      </c>
      <c r="AT111" s="226" t="s">
        <v>163</v>
      </c>
      <c r="AU111" s="226" t="s">
        <v>86</v>
      </c>
      <c r="AY111" s="18" t="s">
        <v>161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8" t="s">
        <v>84</v>
      </c>
      <c r="BK111" s="227">
        <f>ROUND(I111*H111,2)</f>
        <v>0</v>
      </c>
      <c r="BL111" s="18" t="s">
        <v>579</v>
      </c>
      <c r="BM111" s="226" t="s">
        <v>870</v>
      </c>
    </row>
    <row r="112" s="14" customFormat="1">
      <c r="A112" s="14"/>
      <c r="B112" s="244"/>
      <c r="C112" s="245"/>
      <c r="D112" s="235" t="s">
        <v>172</v>
      </c>
      <c r="E112" s="246" t="s">
        <v>32</v>
      </c>
      <c r="F112" s="247" t="s">
        <v>84</v>
      </c>
      <c r="G112" s="245"/>
      <c r="H112" s="248">
        <v>1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172</v>
      </c>
      <c r="AU112" s="254" t="s">
        <v>86</v>
      </c>
      <c r="AV112" s="14" t="s">
        <v>86</v>
      </c>
      <c r="AW112" s="14" t="s">
        <v>39</v>
      </c>
      <c r="AX112" s="14" t="s">
        <v>84</v>
      </c>
      <c r="AY112" s="254" t="s">
        <v>161</v>
      </c>
    </row>
    <row r="113" s="12" customFormat="1" ht="22.8" customHeight="1">
      <c r="A113" s="12"/>
      <c r="B113" s="199"/>
      <c r="C113" s="200"/>
      <c r="D113" s="201" t="s">
        <v>77</v>
      </c>
      <c r="E113" s="213" t="s">
        <v>871</v>
      </c>
      <c r="F113" s="213" t="s">
        <v>872</v>
      </c>
      <c r="G113" s="200"/>
      <c r="H113" s="200"/>
      <c r="I113" s="203"/>
      <c r="J113" s="214">
        <f>BK113</f>
        <v>0</v>
      </c>
      <c r="K113" s="200"/>
      <c r="L113" s="205"/>
      <c r="M113" s="206"/>
      <c r="N113" s="207"/>
      <c r="O113" s="207"/>
      <c r="P113" s="208">
        <f>SUM(P114:P157)</f>
        <v>0</v>
      </c>
      <c r="Q113" s="207"/>
      <c r="R113" s="208">
        <f>SUM(R114:R157)</f>
        <v>0.0034069999999999999</v>
      </c>
      <c r="S113" s="207"/>
      <c r="T113" s="209">
        <f>SUM(T114:T157)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91</v>
      </c>
      <c r="AT113" s="211" t="s">
        <v>77</v>
      </c>
      <c r="AU113" s="211" t="s">
        <v>84</v>
      </c>
      <c r="AY113" s="210" t="s">
        <v>161</v>
      </c>
      <c r="BK113" s="212">
        <f>SUM(BK114:BK157)</f>
        <v>0</v>
      </c>
    </row>
    <row r="114" s="2" customFormat="1" ht="37.8" customHeight="1">
      <c r="A114" s="40"/>
      <c r="B114" s="41"/>
      <c r="C114" s="215" t="s">
        <v>216</v>
      </c>
      <c r="D114" s="215" t="s">
        <v>163</v>
      </c>
      <c r="E114" s="216" t="s">
        <v>873</v>
      </c>
      <c r="F114" s="217" t="s">
        <v>874</v>
      </c>
      <c r="G114" s="218" t="s">
        <v>265</v>
      </c>
      <c r="H114" s="219">
        <v>1</v>
      </c>
      <c r="I114" s="220"/>
      <c r="J114" s="221">
        <f>ROUND(I114*H114,2)</f>
        <v>0</v>
      </c>
      <c r="K114" s="217" t="s">
        <v>167</v>
      </c>
      <c r="L114" s="46"/>
      <c r="M114" s="222" t="s">
        <v>32</v>
      </c>
      <c r="N114" s="223" t="s">
        <v>49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579</v>
      </c>
      <c r="AT114" s="226" t="s">
        <v>163</v>
      </c>
      <c r="AU114" s="226" t="s">
        <v>86</v>
      </c>
      <c r="AY114" s="18" t="s">
        <v>161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84</v>
      </c>
      <c r="BK114" s="227">
        <f>ROUND(I114*H114,2)</f>
        <v>0</v>
      </c>
      <c r="BL114" s="18" t="s">
        <v>579</v>
      </c>
      <c r="BM114" s="226" t="s">
        <v>875</v>
      </c>
    </row>
    <row r="115" s="2" customFormat="1">
      <c r="A115" s="40"/>
      <c r="B115" s="41"/>
      <c r="C115" s="42"/>
      <c r="D115" s="228" t="s">
        <v>170</v>
      </c>
      <c r="E115" s="42"/>
      <c r="F115" s="229" t="s">
        <v>876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170</v>
      </c>
      <c r="AU115" s="18" t="s">
        <v>86</v>
      </c>
    </row>
    <row r="116" s="13" customFormat="1">
      <c r="A116" s="13"/>
      <c r="B116" s="233"/>
      <c r="C116" s="234"/>
      <c r="D116" s="235" t="s">
        <v>172</v>
      </c>
      <c r="E116" s="236" t="s">
        <v>32</v>
      </c>
      <c r="F116" s="237" t="s">
        <v>855</v>
      </c>
      <c r="G116" s="234"/>
      <c r="H116" s="236" t="s">
        <v>32</v>
      </c>
      <c r="I116" s="238"/>
      <c r="J116" s="234"/>
      <c r="K116" s="234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172</v>
      </c>
      <c r="AU116" s="243" t="s">
        <v>86</v>
      </c>
      <c r="AV116" s="13" t="s">
        <v>84</v>
      </c>
      <c r="AW116" s="13" t="s">
        <v>39</v>
      </c>
      <c r="AX116" s="13" t="s">
        <v>78</v>
      </c>
      <c r="AY116" s="243" t="s">
        <v>161</v>
      </c>
    </row>
    <row r="117" s="14" customFormat="1">
      <c r="A117" s="14"/>
      <c r="B117" s="244"/>
      <c r="C117" s="245"/>
      <c r="D117" s="235" t="s">
        <v>172</v>
      </c>
      <c r="E117" s="246" t="s">
        <v>32</v>
      </c>
      <c r="F117" s="247" t="s">
        <v>84</v>
      </c>
      <c r="G117" s="245"/>
      <c r="H117" s="248">
        <v>1</v>
      </c>
      <c r="I117" s="249"/>
      <c r="J117" s="245"/>
      <c r="K117" s="245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172</v>
      </c>
      <c r="AU117" s="254" t="s">
        <v>86</v>
      </c>
      <c r="AV117" s="14" t="s">
        <v>86</v>
      </c>
      <c r="AW117" s="14" t="s">
        <v>39</v>
      </c>
      <c r="AX117" s="14" t="s">
        <v>84</v>
      </c>
      <c r="AY117" s="254" t="s">
        <v>161</v>
      </c>
    </row>
    <row r="118" s="2" customFormat="1" ht="16.5" customHeight="1">
      <c r="A118" s="40"/>
      <c r="B118" s="41"/>
      <c r="C118" s="266" t="s">
        <v>212</v>
      </c>
      <c r="D118" s="266" t="s">
        <v>208</v>
      </c>
      <c r="E118" s="267" t="s">
        <v>877</v>
      </c>
      <c r="F118" s="268" t="s">
        <v>878</v>
      </c>
      <c r="G118" s="269" t="s">
        <v>265</v>
      </c>
      <c r="H118" s="270">
        <v>1</v>
      </c>
      <c r="I118" s="271"/>
      <c r="J118" s="272">
        <f>ROUND(I118*H118,2)</f>
        <v>0</v>
      </c>
      <c r="K118" s="268" t="s">
        <v>167</v>
      </c>
      <c r="L118" s="273"/>
      <c r="M118" s="274" t="s">
        <v>32</v>
      </c>
      <c r="N118" s="275" t="s">
        <v>49</v>
      </c>
      <c r="O118" s="86"/>
      <c r="P118" s="224">
        <f>O118*H118</f>
        <v>0</v>
      </c>
      <c r="Q118" s="224">
        <v>0.00012999999999999999</v>
      </c>
      <c r="R118" s="224">
        <f>Q118*H118</f>
        <v>0.00012999999999999999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879</v>
      </c>
      <c r="AT118" s="226" t="s">
        <v>208</v>
      </c>
      <c r="AU118" s="226" t="s">
        <v>86</v>
      </c>
      <c r="AY118" s="18" t="s">
        <v>161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84</v>
      </c>
      <c r="BK118" s="227">
        <f>ROUND(I118*H118,2)</f>
        <v>0</v>
      </c>
      <c r="BL118" s="18" t="s">
        <v>879</v>
      </c>
      <c r="BM118" s="226" t="s">
        <v>880</v>
      </c>
    </row>
    <row r="119" s="2" customFormat="1">
      <c r="A119" s="40"/>
      <c r="B119" s="41"/>
      <c r="C119" s="42"/>
      <c r="D119" s="228" t="s">
        <v>170</v>
      </c>
      <c r="E119" s="42"/>
      <c r="F119" s="229" t="s">
        <v>881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170</v>
      </c>
      <c r="AU119" s="18" t="s">
        <v>86</v>
      </c>
    </row>
    <row r="120" s="14" customFormat="1">
      <c r="A120" s="14"/>
      <c r="B120" s="244"/>
      <c r="C120" s="245"/>
      <c r="D120" s="235" t="s">
        <v>172</v>
      </c>
      <c r="E120" s="246" t="s">
        <v>32</v>
      </c>
      <c r="F120" s="247" t="s">
        <v>84</v>
      </c>
      <c r="G120" s="245"/>
      <c r="H120" s="248">
        <v>1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172</v>
      </c>
      <c r="AU120" s="254" t="s">
        <v>86</v>
      </c>
      <c r="AV120" s="14" t="s">
        <v>86</v>
      </c>
      <c r="AW120" s="14" t="s">
        <v>39</v>
      </c>
      <c r="AX120" s="14" t="s">
        <v>84</v>
      </c>
      <c r="AY120" s="254" t="s">
        <v>161</v>
      </c>
    </row>
    <row r="121" s="2" customFormat="1" ht="37.8" customHeight="1">
      <c r="A121" s="40"/>
      <c r="B121" s="41"/>
      <c r="C121" s="215" t="s">
        <v>229</v>
      </c>
      <c r="D121" s="215" t="s">
        <v>163</v>
      </c>
      <c r="E121" s="216" t="s">
        <v>882</v>
      </c>
      <c r="F121" s="217" t="s">
        <v>883</v>
      </c>
      <c r="G121" s="218" t="s">
        <v>265</v>
      </c>
      <c r="H121" s="219">
        <v>14</v>
      </c>
      <c r="I121" s="220"/>
      <c r="J121" s="221">
        <f>ROUND(I121*H121,2)</f>
        <v>0</v>
      </c>
      <c r="K121" s="217" t="s">
        <v>167</v>
      </c>
      <c r="L121" s="46"/>
      <c r="M121" s="222" t="s">
        <v>32</v>
      </c>
      <c r="N121" s="223" t="s">
        <v>49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579</v>
      </c>
      <c r="AT121" s="226" t="s">
        <v>163</v>
      </c>
      <c r="AU121" s="226" t="s">
        <v>86</v>
      </c>
      <c r="AY121" s="18" t="s">
        <v>161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8" t="s">
        <v>84</v>
      </c>
      <c r="BK121" s="227">
        <f>ROUND(I121*H121,2)</f>
        <v>0</v>
      </c>
      <c r="BL121" s="18" t="s">
        <v>579</v>
      </c>
      <c r="BM121" s="226" t="s">
        <v>884</v>
      </c>
    </row>
    <row r="122" s="2" customFormat="1">
      <c r="A122" s="40"/>
      <c r="B122" s="41"/>
      <c r="C122" s="42"/>
      <c r="D122" s="228" t="s">
        <v>170</v>
      </c>
      <c r="E122" s="42"/>
      <c r="F122" s="229" t="s">
        <v>885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170</v>
      </c>
      <c r="AU122" s="18" t="s">
        <v>86</v>
      </c>
    </row>
    <row r="123" s="13" customFormat="1">
      <c r="A123" s="13"/>
      <c r="B123" s="233"/>
      <c r="C123" s="234"/>
      <c r="D123" s="235" t="s">
        <v>172</v>
      </c>
      <c r="E123" s="236" t="s">
        <v>32</v>
      </c>
      <c r="F123" s="237" t="s">
        <v>855</v>
      </c>
      <c r="G123" s="234"/>
      <c r="H123" s="236" t="s">
        <v>32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172</v>
      </c>
      <c r="AU123" s="243" t="s">
        <v>86</v>
      </c>
      <c r="AV123" s="13" t="s">
        <v>84</v>
      </c>
      <c r="AW123" s="13" t="s">
        <v>39</v>
      </c>
      <c r="AX123" s="13" t="s">
        <v>78</v>
      </c>
      <c r="AY123" s="243" t="s">
        <v>161</v>
      </c>
    </row>
    <row r="124" s="14" customFormat="1">
      <c r="A124" s="14"/>
      <c r="B124" s="244"/>
      <c r="C124" s="245"/>
      <c r="D124" s="235" t="s">
        <v>172</v>
      </c>
      <c r="E124" s="246" t="s">
        <v>32</v>
      </c>
      <c r="F124" s="247" t="s">
        <v>262</v>
      </c>
      <c r="G124" s="245"/>
      <c r="H124" s="248">
        <v>14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172</v>
      </c>
      <c r="AU124" s="254" t="s">
        <v>86</v>
      </c>
      <c r="AV124" s="14" t="s">
        <v>86</v>
      </c>
      <c r="AW124" s="14" t="s">
        <v>39</v>
      </c>
      <c r="AX124" s="14" t="s">
        <v>84</v>
      </c>
      <c r="AY124" s="254" t="s">
        <v>161</v>
      </c>
    </row>
    <row r="125" s="2" customFormat="1" ht="24.15" customHeight="1">
      <c r="A125" s="40"/>
      <c r="B125" s="41"/>
      <c r="C125" s="266" t="s">
        <v>236</v>
      </c>
      <c r="D125" s="266" t="s">
        <v>208</v>
      </c>
      <c r="E125" s="267" t="s">
        <v>886</v>
      </c>
      <c r="F125" s="268" t="s">
        <v>887</v>
      </c>
      <c r="G125" s="269" t="s">
        <v>265</v>
      </c>
      <c r="H125" s="270">
        <v>14</v>
      </c>
      <c r="I125" s="271"/>
      <c r="J125" s="272">
        <f>ROUND(I125*H125,2)</f>
        <v>0</v>
      </c>
      <c r="K125" s="268" t="s">
        <v>167</v>
      </c>
      <c r="L125" s="273"/>
      <c r="M125" s="274" t="s">
        <v>32</v>
      </c>
      <c r="N125" s="275" t="s">
        <v>49</v>
      </c>
      <c r="O125" s="86"/>
      <c r="P125" s="224">
        <f>O125*H125</f>
        <v>0</v>
      </c>
      <c r="Q125" s="224">
        <v>0.00012</v>
      </c>
      <c r="R125" s="224">
        <f>Q125*H125</f>
        <v>0.0016800000000000001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879</v>
      </c>
      <c r="AT125" s="226" t="s">
        <v>208</v>
      </c>
      <c r="AU125" s="226" t="s">
        <v>86</v>
      </c>
      <c r="AY125" s="18" t="s">
        <v>161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84</v>
      </c>
      <c r="BK125" s="227">
        <f>ROUND(I125*H125,2)</f>
        <v>0</v>
      </c>
      <c r="BL125" s="18" t="s">
        <v>879</v>
      </c>
      <c r="BM125" s="226" t="s">
        <v>888</v>
      </c>
    </row>
    <row r="126" s="2" customFormat="1">
      <c r="A126" s="40"/>
      <c r="B126" s="41"/>
      <c r="C126" s="42"/>
      <c r="D126" s="228" t="s">
        <v>170</v>
      </c>
      <c r="E126" s="42"/>
      <c r="F126" s="229" t="s">
        <v>889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8" t="s">
        <v>170</v>
      </c>
      <c r="AU126" s="18" t="s">
        <v>86</v>
      </c>
    </row>
    <row r="127" s="14" customFormat="1">
      <c r="A127" s="14"/>
      <c r="B127" s="244"/>
      <c r="C127" s="245"/>
      <c r="D127" s="235" t="s">
        <v>172</v>
      </c>
      <c r="E127" s="246" t="s">
        <v>32</v>
      </c>
      <c r="F127" s="247" t="s">
        <v>262</v>
      </c>
      <c r="G127" s="245"/>
      <c r="H127" s="248">
        <v>14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172</v>
      </c>
      <c r="AU127" s="254" t="s">
        <v>86</v>
      </c>
      <c r="AV127" s="14" t="s">
        <v>86</v>
      </c>
      <c r="AW127" s="14" t="s">
        <v>39</v>
      </c>
      <c r="AX127" s="14" t="s">
        <v>84</v>
      </c>
      <c r="AY127" s="254" t="s">
        <v>161</v>
      </c>
    </row>
    <row r="128" s="2" customFormat="1" ht="44.25" customHeight="1">
      <c r="A128" s="40"/>
      <c r="B128" s="41"/>
      <c r="C128" s="215" t="s">
        <v>244</v>
      </c>
      <c r="D128" s="215" t="s">
        <v>163</v>
      </c>
      <c r="E128" s="216" t="s">
        <v>890</v>
      </c>
      <c r="F128" s="217" t="s">
        <v>891</v>
      </c>
      <c r="G128" s="218" t="s">
        <v>265</v>
      </c>
      <c r="H128" s="219">
        <v>14</v>
      </c>
      <c r="I128" s="220"/>
      <c r="J128" s="221">
        <f>ROUND(I128*H128,2)</f>
        <v>0</v>
      </c>
      <c r="K128" s="217" t="s">
        <v>167</v>
      </c>
      <c r="L128" s="46"/>
      <c r="M128" s="222" t="s">
        <v>32</v>
      </c>
      <c r="N128" s="223" t="s">
        <v>49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579</v>
      </c>
      <c r="AT128" s="226" t="s">
        <v>163</v>
      </c>
      <c r="AU128" s="226" t="s">
        <v>86</v>
      </c>
      <c r="AY128" s="18" t="s">
        <v>161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8" t="s">
        <v>84</v>
      </c>
      <c r="BK128" s="227">
        <f>ROUND(I128*H128,2)</f>
        <v>0</v>
      </c>
      <c r="BL128" s="18" t="s">
        <v>579</v>
      </c>
      <c r="BM128" s="226" t="s">
        <v>892</v>
      </c>
    </row>
    <row r="129" s="2" customFormat="1">
      <c r="A129" s="40"/>
      <c r="B129" s="41"/>
      <c r="C129" s="42"/>
      <c r="D129" s="228" t="s">
        <v>170</v>
      </c>
      <c r="E129" s="42"/>
      <c r="F129" s="229" t="s">
        <v>893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170</v>
      </c>
      <c r="AU129" s="18" t="s">
        <v>86</v>
      </c>
    </row>
    <row r="130" s="14" customFormat="1">
      <c r="A130" s="14"/>
      <c r="B130" s="244"/>
      <c r="C130" s="245"/>
      <c r="D130" s="235" t="s">
        <v>172</v>
      </c>
      <c r="E130" s="246" t="s">
        <v>32</v>
      </c>
      <c r="F130" s="247" t="s">
        <v>262</v>
      </c>
      <c r="G130" s="245"/>
      <c r="H130" s="248">
        <v>14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172</v>
      </c>
      <c r="AU130" s="254" t="s">
        <v>86</v>
      </c>
      <c r="AV130" s="14" t="s">
        <v>86</v>
      </c>
      <c r="AW130" s="14" t="s">
        <v>39</v>
      </c>
      <c r="AX130" s="14" t="s">
        <v>84</v>
      </c>
      <c r="AY130" s="254" t="s">
        <v>161</v>
      </c>
    </row>
    <row r="131" s="2" customFormat="1" ht="24.15" customHeight="1">
      <c r="A131" s="40"/>
      <c r="B131" s="41"/>
      <c r="C131" s="266" t="s">
        <v>251</v>
      </c>
      <c r="D131" s="266" t="s">
        <v>208</v>
      </c>
      <c r="E131" s="267" t="s">
        <v>894</v>
      </c>
      <c r="F131" s="268" t="s">
        <v>895</v>
      </c>
      <c r="G131" s="269" t="s">
        <v>265</v>
      </c>
      <c r="H131" s="270">
        <v>16.100000000000001</v>
      </c>
      <c r="I131" s="271"/>
      <c r="J131" s="272">
        <f>ROUND(I131*H131,2)</f>
        <v>0</v>
      </c>
      <c r="K131" s="268" t="s">
        <v>167</v>
      </c>
      <c r="L131" s="273"/>
      <c r="M131" s="274" t="s">
        <v>32</v>
      </c>
      <c r="N131" s="275" t="s">
        <v>49</v>
      </c>
      <c r="O131" s="86"/>
      <c r="P131" s="224">
        <f>O131*H131</f>
        <v>0</v>
      </c>
      <c r="Q131" s="224">
        <v>6.9999999999999994E-05</v>
      </c>
      <c r="R131" s="224">
        <f>Q131*H131</f>
        <v>0.001127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896</v>
      </c>
      <c r="AT131" s="226" t="s">
        <v>208</v>
      </c>
      <c r="AU131" s="226" t="s">
        <v>86</v>
      </c>
      <c r="AY131" s="18" t="s">
        <v>161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8" t="s">
        <v>84</v>
      </c>
      <c r="BK131" s="227">
        <f>ROUND(I131*H131,2)</f>
        <v>0</v>
      </c>
      <c r="BL131" s="18" t="s">
        <v>579</v>
      </c>
      <c r="BM131" s="226" t="s">
        <v>897</v>
      </c>
    </row>
    <row r="132" s="2" customFormat="1">
      <c r="A132" s="40"/>
      <c r="B132" s="41"/>
      <c r="C132" s="42"/>
      <c r="D132" s="228" t="s">
        <v>170</v>
      </c>
      <c r="E132" s="42"/>
      <c r="F132" s="229" t="s">
        <v>898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170</v>
      </c>
      <c r="AU132" s="18" t="s">
        <v>86</v>
      </c>
    </row>
    <row r="133" s="14" customFormat="1">
      <c r="A133" s="14"/>
      <c r="B133" s="244"/>
      <c r="C133" s="245"/>
      <c r="D133" s="235" t="s">
        <v>172</v>
      </c>
      <c r="E133" s="246" t="s">
        <v>32</v>
      </c>
      <c r="F133" s="247" t="s">
        <v>262</v>
      </c>
      <c r="G133" s="245"/>
      <c r="H133" s="248">
        <v>14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172</v>
      </c>
      <c r="AU133" s="254" t="s">
        <v>86</v>
      </c>
      <c r="AV133" s="14" t="s">
        <v>86</v>
      </c>
      <c r="AW133" s="14" t="s">
        <v>39</v>
      </c>
      <c r="AX133" s="14" t="s">
        <v>78</v>
      </c>
      <c r="AY133" s="254" t="s">
        <v>161</v>
      </c>
    </row>
    <row r="134" s="14" customFormat="1">
      <c r="A134" s="14"/>
      <c r="B134" s="244"/>
      <c r="C134" s="245"/>
      <c r="D134" s="235" t="s">
        <v>172</v>
      </c>
      <c r="E134" s="246" t="s">
        <v>32</v>
      </c>
      <c r="F134" s="247" t="s">
        <v>899</v>
      </c>
      <c r="G134" s="245"/>
      <c r="H134" s="248">
        <v>16.100000000000001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172</v>
      </c>
      <c r="AU134" s="254" t="s">
        <v>86</v>
      </c>
      <c r="AV134" s="14" t="s">
        <v>86</v>
      </c>
      <c r="AW134" s="14" t="s">
        <v>39</v>
      </c>
      <c r="AX134" s="14" t="s">
        <v>84</v>
      </c>
      <c r="AY134" s="254" t="s">
        <v>161</v>
      </c>
    </row>
    <row r="135" s="2" customFormat="1" ht="21.75" customHeight="1">
      <c r="A135" s="40"/>
      <c r="B135" s="41"/>
      <c r="C135" s="215" t="s">
        <v>257</v>
      </c>
      <c r="D135" s="215" t="s">
        <v>163</v>
      </c>
      <c r="E135" s="216" t="s">
        <v>900</v>
      </c>
      <c r="F135" s="217" t="s">
        <v>901</v>
      </c>
      <c r="G135" s="218" t="s">
        <v>516</v>
      </c>
      <c r="H135" s="219">
        <v>1</v>
      </c>
      <c r="I135" s="220"/>
      <c r="J135" s="221">
        <f>ROUND(I135*H135,2)</f>
        <v>0</v>
      </c>
      <c r="K135" s="217" t="s">
        <v>32</v>
      </c>
      <c r="L135" s="46"/>
      <c r="M135" s="222" t="s">
        <v>32</v>
      </c>
      <c r="N135" s="223" t="s">
        <v>49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579</v>
      </c>
      <c r="AT135" s="226" t="s">
        <v>163</v>
      </c>
      <c r="AU135" s="226" t="s">
        <v>86</v>
      </c>
      <c r="AY135" s="18" t="s">
        <v>161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84</v>
      </c>
      <c r="BK135" s="227">
        <f>ROUND(I135*H135,2)</f>
        <v>0</v>
      </c>
      <c r="BL135" s="18" t="s">
        <v>579</v>
      </c>
      <c r="BM135" s="226" t="s">
        <v>902</v>
      </c>
    </row>
    <row r="136" s="14" customFormat="1">
      <c r="A136" s="14"/>
      <c r="B136" s="244"/>
      <c r="C136" s="245"/>
      <c r="D136" s="235" t="s">
        <v>172</v>
      </c>
      <c r="E136" s="246" t="s">
        <v>32</v>
      </c>
      <c r="F136" s="247" t="s">
        <v>84</v>
      </c>
      <c r="G136" s="245"/>
      <c r="H136" s="248">
        <v>1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172</v>
      </c>
      <c r="AU136" s="254" t="s">
        <v>86</v>
      </c>
      <c r="AV136" s="14" t="s">
        <v>86</v>
      </c>
      <c r="AW136" s="14" t="s">
        <v>39</v>
      </c>
      <c r="AX136" s="14" t="s">
        <v>84</v>
      </c>
      <c r="AY136" s="254" t="s">
        <v>161</v>
      </c>
    </row>
    <row r="137" s="2" customFormat="1" ht="24.15" customHeight="1">
      <c r="A137" s="40"/>
      <c r="B137" s="41"/>
      <c r="C137" s="266" t="s">
        <v>262</v>
      </c>
      <c r="D137" s="266" t="s">
        <v>208</v>
      </c>
      <c r="E137" s="267" t="s">
        <v>903</v>
      </c>
      <c r="F137" s="268" t="s">
        <v>904</v>
      </c>
      <c r="G137" s="269" t="s">
        <v>516</v>
      </c>
      <c r="H137" s="270">
        <v>1</v>
      </c>
      <c r="I137" s="271"/>
      <c r="J137" s="272">
        <f>ROUND(I137*H137,2)</f>
        <v>0</v>
      </c>
      <c r="K137" s="268" t="s">
        <v>32</v>
      </c>
      <c r="L137" s="273"/>
      <c r="M137" s="274" t="s">
        <v>32</v>
      </c>
      <c r="N137" s="275" t="s">
        <v>49</v>
      </c>
      <c r="O137" s="86"/>
      <c r="P137" s="224">
        <f>O137*H137</f>
        <v>0</v>
      </c>
      <c r="Q137" s="224">
        <v>0.00046999999999999999</v>
      </c>
      <c r="R137" s="224">
        <f>Q137*H137</f>
        <v>0.00046999999999999999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879</v>
      </c>
      <c r="AT137" s="226" t="s">
        <v>208</v>
      </c>
      <c r="AU137" s="226" t="s">
        <v>86</v>
      </c>
      <c r="AY137" s="18" t="s">
        <v>161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84</v>
      </c>
      <c r="BK137" s="227">
        <f>ROUND(I137*H137,2)</f>
        <v>0</v>
      </c>
      <c r="BL137" s="18" t="s">
        <v>879</v>
      </c>
      <c r="BM137" s="226" t="s">
        <v>905</v>
      </c>
    </row>
    <row r="138" s="14" customFormat="1">
      <c r="A138" s="14"/>
      <c r="B138" s="244"/>
      <c r="C138" s="245"/>
      <c r="D138" s="235" t="s">
        <v>172</v>
      </c>
      <c r="E138" s="246" t="s">
        <v>32</v>
      </c>
      <c r="F138" s="247" t="s">
        <v>84</v>
      </c>
      <c r="G138" s="245"/>
      <c r="H138" s="248">
        <v>1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172</v>
      </c>
      <c r="AU138" s="254" t="s">
        <v>86</v>
      </c>
      <c r="AV138" s="14" t="s">
        <v>86</v>
      </c>
      <c r="AW138" s="14" t="s">
        <v>39</v>
      </c>
      <c r="AX138" s="14" t="s">
        <v>84</v>
      </c>
      <c r="AY138" s="254" t="s">
        <v>161</v>
      </c>
    </row>
    <row r="139" s="2" customFormat="1" ht="33" customHeight="1">
      <c r="A139" s="40"/>
      <c r="B139" s="41"/>
      <c r="C139" s="215" t="s">
        <v>8</v>
      </c>
      <c r="D139" s="215" t="s">
        <v>163</v>
      </c>
      <c r="E139" s="216" t="s">
        <v>906</v>
      </c>
      <c r="F139" s="217" t="s">
        <v>907</v>
      </c>
      <c r="G139" s="218" t="s">
        <v>516</v>
      </c>
      <c r="H139" s="219">
        <v>6</v>
      </c>
      <c r="I139" s="220"/>
      <c r="J139" s="221">
        <f>ROUND(I139*H139,2)</f>
        <v>0</v>
      </c>
      <c r="K139" s="217" t="s">
        <v>167</v>
      </c>
      <c r="L139" s="46"/>
      <c r="M139" s="222" t="s">
        <v>32</v>
      </c>
      <c r="N139" s="223" t="s">
        <v>49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579</v>
      </c>
      <c r="AT139" s="226" t="s">
        <v>163</v>
      </c>
      <c r="AU139" s="226" t="s">
        <v>86</v>
      </c>
      <c r="AY139" s="18" t="s">
        <v>161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8" t="s">
        <v>84</v>
      </c>
      <c r="BK139" s="227">
        <f>ROUND(I139*H139,2)</f>
        <v>0</v>
      </c>
      <c r="BL139" s="18" t="s">
        <v>579</v>
      </c>
      <c r="BM139" s="226" t="s">
        <v>908</v>
      </c>
    </row>
    <row r="140" s="2" customFormat="1">
      <c r="A140" s="40"/>
      <c r="B140" s="41"/>
      <c r="C140" s="42"/>
      <c r="D140" s="228" t="s">
        <v>170</v>
      </c>
      <c r="E140" s="42"/>
      <c r="F140" s="229" t="s">
        <v>909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170</v>
      </c>
      <c r="AU140" s="18" t="s">
        <v>86</v>
      </c>
    </row>
    <row r="141" s="14" customFormat="1">
      <c r="A141" s="14"/>
      <c r="B141" s="244"/>
      <c r="C141" s="245"/>
      <c r="D141" s="235" t="s">
        <v>172</v>
      </c>
      <c r="E141" s="246" t="s">
        <v>32</v>
      </c>
      <c r="F141" s="247" t="s">
        <v>207</v>
      </c>
      <c r="G141" s="245"/>
      <c r="H141" s="248">
        <v>6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172</v>
      </c>
      <c r="AU141" s="254" t="s">
        <v>86</v>
      </c>
      <c r="AV141" s="14" t="s">
        <v>86</v>
      </c>
      <c r="AW141" s="14" t="s">
        <v>39</v>
      </c>
      <c r="AX141" s="14" t="s">
        <v>84</v>
      </c>
      <c r="AY141" s="254" t="s">
        <v>161</v>
      </c>
    </row>
    <row r="142" s="2" customFormat="1" ht="33" customHeight="1">
      <c r="A142" s="40"/>
      <c r="B142" s="41"/>
      <c r="C142" s="215" t="s">
        <v>278</v>
      </c>
      <c r="D142" s="215" t="s">
        <v>163</v>
      </c>
      <c r="E142" s="216" t="s">
        <v>910</v>
      </c>
      <c r="F142" s="217" t="s">
        <v>911</v>
      </c>
      <c r="G142" s="218" t="s">
        <v>516</v>
      </c>
      <c r="H142" s="219">
        <v>2</v>
      </c>
      <c r="I142" s="220"/>
      <c r="J142" s="221">
        <f>ROUND(I142*H142,2)</f>
        <v>0</v>
      </c>
      <c r="K142" s="217" t="s">
        <v>167</v>
      </c>
      <c r="L142" s="46"/>
      <c r="M142" s="222" t="s">
        <v>32</v>
      </c>
      <c r="N142" s="223" t="s">
        <v>49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579</v>
      </c>
      <c r="AT142" s="226" t="s">
        <v>163</v>
      </c>
      <c r="AU142" s="226" t="s">
        <v>86</v>
      </c>
      <c r="AY142" s="18" t="s">
        <v>161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84</v>
      </c>
      <c r="BK142" s="227">
        <f>ROUND(I142*H142,2)</f>
        <v>0</v>
      </c>
      <c r="BL142" s="18" t="s">
        <v>579</v>
      </c>
      <c r="BM142" s="226" t="s">
        <v>912</v>
      </c>
    </row>
    <row r="143" s="2" customFormat="1">
      <c r="A143" s="40"/>
      <c r="B143" s="41"/>
      <c r="C143" s="42"/>
      <c r="D143" s="228" t="s">
        <v>170</v>
      </c>
      <c r="E143" s="42"/>
      <c r="F143" s="229" t="s">
        <v>913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170</v>
      </c>
      <c r="AU143" s="18" t="s">
        <v>86</v>
      </c>
    </row>
    <row r="144" s="14" customFormat="1">
      <c r="A144" s="14"/>
      <c r="B144" s="244"/>
      <c r="C144" s="245"/>
      <c r="D144" s="235" t="s">
        <v>172</v>
      </c>
      <c r="E144" s="246" t="s">
        <v>32</v>
      </c>
      <c r="F144" s="247" t="s">
        <v>86</v>
      </c>
      <c r="G144" s="245"/>
      <c r="H144" s="248">
        <v>2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172</v>
      </c>
      <c r="AU144" s="254" t="s">
        <v>86</v>
      </c>
      <c r="AV144" s="14" t="s">
        <v>86</v>
      </c>
      <c r="AW144" s="14" t="s">
        <v>39</v>
      </c>
      <c r="AX144" s="14" t="s">
        <v>84</v>
      </c>
      <c r="AY144" s="254" t="s">
        <v>161</v>
      </c>
    </row>
    <row r="145" s="2" customFormat="1" ht="33" customHeight="1">
      <c r="A145" s="40"/>
      <c r="B145" s="41"/>
      <c r="C145" s="215" t="s">
        <v>284</v>
      </c>
      <c r="D145" s="215" t="s">
        <v>163</v>
      </c>
      <c r="E145" s="216" t="s">
        <v>914</v>
      </c>
      <c r="F145" s="217" t="s">
        <v>915</v>
      </c>
      <c r="G145" s="218" t="s">
        <v>516</v>
      </c>
      <c r="H145" s="219">
        <v>1</v>
      </c>
      <c r="I145" s="220"/>
      <c r="J145" s="221">
        <f>ROUND(I145*H145,2)</f>
        <v>0</v>
      </c>
      <c r="K145" s="217" t="s">
        <v>167</v>
      </c>
      <c r="L145" s="46"/>
      <c r="M145" s="222" t="s">
        <v>32</v>
      </c>
      <c r="N145" s="223" t="s">
        <v>49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579</v>
      </c>
      <c r="AT145" s="226" t="s">
        <v>163</v>
      </c>
      <c r="AU145" s="226" t="s">
        <v>86</v>
      </c>
      <c r="AY145" s="18" t="s">
        <v>161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84</v>
      </c>
      <c r="BK145" s="227">
        <f>ROUND(I145*H145,2)</f>
        <v>0</v>
      </c>
      <c r="BL145" s="18" t="s">
        <v>579</v>
      </c>
      <c r="BM145" s="226" t="s">
        <v>916</v>
      </c>
    </row>
    <row r="146" s="2" customFormat="1">
      <c r="A146" s="40"/>
      <c r="B146" s="41"/>
      <c r="C146" s="42"/>
      <c r="D146" s="228" t="s">
        <v>170</v>
      </c>
      <c r="E146" s="42"/>
      <c r="F146" s="229" t="s">
        <v>917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170</v>
      </c>
      <c r="AU146" s="18" t="s">
        <v>86</v>
      </c>
    </row>
    <row r="147" s="13" customFormat="1">
      <c r="A147" s="13"/>
      <c r="B147" s="233"/>
      <c r="C147" s="234"/>
      <c r="D147" s="235" t="s">
        <v>172</v>
      </c>
      <c r="E147" s="236" t="s">
        <v>32</v>
      </c>
      <c r="F147" s="237" t="s">
        <v>855</v>
      </c>
      <c r="G147" s="234"/>
      <c r="H147" s="236" t="s">
        <v>32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172</v>
      </c>
      <c r="AU147" s="243" t="s">
        <v>86</v>
      </c>
      <c r="AV147" s="13" t="s">
        <v>84</v>
      </c>
      <c r="AW147" s="13" t="s">
        <v>39</v>
      </c>
      <c r="AX147" s="13" t="s">
        <v>78</v>
      </c>
      <c r="AY147" s="243" t="s">
        <v>161</v>
      </c>
    </row>
    <row r="148" s="14" customFormat="1">
      <c r="A148" s="14"/>
      <c r="B148" s="244"/>
      <c r="C148" s="245"/>
      <c r="D148" s="235" t="s">
        <v>172</v>
      </c>
      <c r="E148" s="246" t="s">
        <v>32</v>
      </c>
      <c r="F148" s="247" t="s">
        <v>84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172</v>
      </c>
      <c r="AU148" s="254" t="s">
        <v>86</v>
      </c>
      <c r="AV148" s="14" t="s">
        <v>86</v>
      </c>
      <c r="AW148" s="14" t="s">
        <v>39</v>
      </c>
      <c r="AX148" s="14" t="s">
        <v>84</v>
      </c>
      <c r="AY148" s="254" t="s">
        <v>161</v>
      </c>
    </row>
    <row r="149" s="2" customFormat="1" ht="44.25" customHeight="1">
      <c r="A149" s="40"/>
      <c r="B149" s="41"/>
      <c r="C149" s="215" t="s">
        <v>269</v>
      </c>
      <c r="D149" s="215" t="s">
        <v>163</v>
      </c>
      <c r="E149" s="216" t="s">
        <v>918</v>
      </c>
      <c r="F149" s="217" t="s">
        <v>919</v>
      </c>
      <c r="G149" s="218" t="s">
        <v>516</v>
      </c>
      <c r="H149" s="219">
        <v>1</v>
      </c>
      <c r="I149" s="220"/>
      <c r="J149" s="221">
        <f>ROUND(I149*H149,2)</f>
        <v>0</v>
      </c>
      <c r="K149" s="217" t="s">
        <v>167</v>
      </c>
      <c r="L149" s="46"/>
      <c r="M149" s="222" t="s">
        <v>32</v>
      </c>
      <c r="N149" s="223" t="s">
        <v>49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579</v>
      </c>
      <c r="AT149" s="226" t="s">
        <v>163</v>
      </c>
      <c r="AU149" s="226" t="s">
        <v>86</v>
      </c>
      <c r="AY149" s="18" t="s">
        <v>161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84</v>
      </c>
      <c r="BK149" s="227">
        <f>ROUND(I149*H149,2)</f>
        <v>0</v>
      </c>
      <c r="BL149" s="18" t="s">
        <v>579</v>
      </c>
      <c r="BM149" s="226" t="s">
        <v>920</v>
      </c>
    </row>
    <row r="150" s="2" customFormat="1">
      <c r="A150" s="40"/>
      <c r="B150" s="41"/>
      <c r="C150" s="42"/>
      <c r="D150" s="228" t="s">
        <v>170</v>
      </c>
      <c r="E150" s="42"/>
      <c r="F150" s="229" t="s">
        <v>921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170</v>
      </c>
      <c r="AU150" s="18" t="s">
        <v>86</v>
      </c>
    </row>
    <row r="151" s="14" customFormat="1">
      <c r="A151" s="14"/>
      <c r="B151" s="244"/>
      <c r="C151" s="245"/>
      <c r="D151" s="235" t="s">
        <v>172</v>
      </c>
      <c r="E151" s="246" t="s">
        <v>32</v>
      </c>
      <c r="F151" s="247" t="s">
        <v>84</v>
      </c>
      <c r="G151" s="245"/>
      <c r="H151" s="248">
        <v>1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172</v>
      </c>
      <c r="AU151" s="254" t="s">
        <v>86</v>
      </c>
      <c r="AV151" s="14" t="s">
        <v>86</v>
      </c>
      <c r="AW151" s="14" t="s">
        <v>39</v>
      </c>
      <c r="AX151" s="14" t="s">
        <v>84</v>
      </c>
      <c r="AY151" s="254" t="s">
        <v>161</v>
      </c>
    </row>
    <row r="152" s="2" customFormat="1" ht="44.25" customHeight="1">
      <c r="A152" s="40"/>
      <c r="B152" s="41"/>
      <c r="C152" s="215" t="s">
        <v>256</v>
      </c>
      <c r="D152" s="215" t="s">
        <v>163</v>
      </c>
      <c r="E152" s="216" t="s">
        <v>922</v>
      </c>
      <c r="F152" s="217" t="s">
        <v>923</v>
      </c>
      <c r="G152" s="218" t="s">
        <v>924</v>
      </c>
      <c r="H152" s="219">
        <v>10</v>
      </c>
      <c r="I152" s="220"/>
      <c r="J152" s="221">
        <f>ROUND(I152*H152,2)</f>
        <v>0</v>
      </c>
      <c r="K152" s="217" t="s">
        <v>32</v>
      </c>
      <c r="L152" s="46"/>
      <c r="M152" s="222" t="s">
        <v>32</v>
      </c>
      <c r="N152" s="223" t="s">
        <v>49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579</v>
      </c>
      <c r="AT152" s="226" t="s">
        <v>163</v>
      </c>
      <c r="AU152" s="226" t="s">
        <v>86</v>
      </c>
      <c r="AY152" s="18" t="s">
        <v>161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8" t="s">
        <v>84</v>
      </c>
      <c r="BK152" s="227">
        <f>ROUND(I152*H152,2)</f>
        <v>0</v>
      </c>
      <c r="BL152" s="18" t="s">
        <v>579</v>
      </c>
      <c r="BM152" s="226" t="s">
        <v>925</v>
      </c>
    </row>
    <row r="153" s="14" customFormat="1">
      <c r="A153" s="14"/>
      <c r="B153" s="244"/>
      <c r="C153" s="245"/>
      <c r="D153" s="235" t="s">
        <v>172</v>
      </c>
      <c r="E153" s="246" t="s">
        <v>32</v>
      </c>
      <c r="F153" s="247" t="s">
        <v>236</v>
      </c>
      <c r="G153" s="245"/>
      <c r="H153" s="248">
        <v>10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172</v>
      </c>
      <c r="AU153" s="254" t="s">
        <v>86</v>
      </c>
      <c r="AV153" s="14" t="s">
        <v>86</v>
      </c>
      <c r="AW153" s="14" t="s">
        <v>39</v>
      </c>
      <c r="AX153" s="14" t="s">
        <v>84</v>
      </c>
      <c r="AY153" s="254" t="s">
        <v>161</v>
      </c>
    </row>
    <row r="154" s="2" customFormat="1" ht="44.25" customHeight="1">
      <c r="A154" s="40"/>
      <c r="B154" s="41"/>
      <c r="C154" s="215" t="s">
        <v>298</v>
      </c>
      <c r="D154" s="215" t="s">
        <v>163</v>
      </c>
      <c r="E154" s="216" t="s">
        <v>926</v>
      </c>
      <c r="F154" s="217" t="s">
        <v>927</v>
      </c>
      <c r="G154" s="218" t="s">
        <v>924</v>
      </c>
      <c r="H154" s="219">
        <v>10</v>
      </c>
      <c r="I154" s="220"/>
      <c r="J154" s="221">
        <f>ROUND(I154*H154,2)</f>
        <v>0</v>
      </c>
      <c r="K154" s="217" t="s">
        <v>32</v>
      </c>
      <c r="L154" s="46"/>
      <c r="M154" s="222" t="s">
        <v>32</v>
      </c>
      <c r="N154" s="223" t="s">
        <v>49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579</v>
      </c>
      <c r="AT154" s="226" t="s">
        <v>163</v>
      </c>
      <c r="AU154" s="226" t="s">
        <v>86</v>
      </c>
      <c r="AY154" s="18" t="s">
        <v>161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84</v>
      </c>
      <c r="BK154" s="227">
        <f>ROUND(I154*H154,2)</f>
        <v>0</v>
      </c>
      <c r="BL154" s="18" t="s">
        <v>579</v>
      </c>
      <c r="BM154" s="226" t="s">
        <v>928</v>
      </c>
    </row>
    <row r="155" s="14" customFormat="1">
      <c r="A155" s="14"/>
      <c r="B155" s="244"/>
      <c r="C155" s="245"/>
      <c r="D155" s="235" t="s">
        <v>172</v>
      </c>
      <c r="E155" s="246" t="s">
        <v>32</v>
      </c>
      <c r="F155" s="247" t="s">
        <v>236</v>
      </c>
      <c r="G155" s="245"/>
      <c r="H155" s="248">
        <v>10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172</v>
      </c>
      <c r="AU155" s="254" t="s">
        <v>86</v>
      </c>
      <c r="AV155" s="14" t="s">
        <v>86</v>
      </c>
      <c r="AW155" s="14" t="s">
        <v>39</v>
      </c>
      <c r="AX155" s="14" t="s">
        <v>84</v>
      </c>
      <c r="AY155" s="254" t="s">
        <v>161</v>
      </c>
    </row>
    <row r="156" s="2" customFormat="1" ht="49.05" customHeight="1">
      <c r="A156" s="40"/>
      <c r="B156" s="41"/>
      <c r="C156" s="215" t="s">
        <v>7</v>
      </c>
      <c r="D156" s="215" t="s">
        <v>163</v>
      </c>
      <c r="E156" s="216" t="s">
        <v>929</v>
      </c>
      <c r="F156" s="217" t="s">
        <v>930</v>
      </c>
      <c r="G156" s="218" t="s">
        <v>924</v>
      </c>
      <c r="H156" s="219">
        <v>10</v>
      </c>
      <c r="I156" s="220"/>
      <c r="J156" s="221">
        <f>ROUND(I156*H156,2)</f>
        <v>0</v>
      </c>
      <c r="K156" s="217" t="s">
        <v>32</v>
      </c>
      <c r="L156" s="46"/>
      <c r="M156" s="222" t="s">
        <v>32</v>
      </c>
      <c r="N156" s="223" t="s">
        <v>49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579</v>
      </c>
      <c r="AT156" s="226" t="s">
        <v>163</v>
      </c>
      <c r="AU156" s="226" t="s">
        <v>86</v>
      </c>
      <c r="AY156" s="18" t="s">
        <v>161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84</v>
      </c>
      <c r="BK156" s="227">
        <f>ROUND(I156*H156,2)</f>
        <v>0</v>
      </c>
      <c r="BL156" s="18" t="s">
        <v>579</v>
      </c>
      <c r="BM156" s="226" t="s">
        <v>931</v>
      </c>
    </row>
    <row r="157" s="14" customFormat="1">
      <c r="A157" s="14"/>
      <c r="B157" s="244"/>
      <c r="C157" s="245"/>
      <c r="D157" s="235" t="s">
        <v>172</v>
      </c>
      <c r="E157" s="246" t="s">
        <v>32</v>
      </c>
      <c r="F157" s="247" t="s">
        <v>236</v>
      </c>
      <c r="G157" s="245"/>
      <c r="H157" s="248">
        <v>10</v>
      </c>
      <c r="I157" s="249"/>
      <c r="J157" s="245"/>
      <c r="K157" s="245"/>
      <c r="L157" s="250"/>
      <c r="M157" s="276"/>
      <c r="N157" s="277"/>
      <c r="O157" s="277"/>
      <c r="P157" s="277"/>
      <c r="Q157" s="277"/>
      <c r="R157" s="277"/>
      <c r="S157" s="277"/>
      <c r="T157" s="27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172</v>
      </c>
      <c r="AU157" s="254" t="s">
        <v>86</v>
      </c>
      <c r="AV157" s="14" t="s">
        <v>86</v>
      </c>
      <c r="AW157" s="14" t="s">
        <v>39</v>
      </c>
      <c r="AX157" s="14" t="s">
        <v>84</v>
      </c>
      <c r="AY157" s="254" t="s">
        <v>161</v>
      </c>
    </row>
    <row r="158" s="2" customFormat="1" ht="6.96" customHeight="1">
      <c r="A158" s="40"/>
      <c r="B158" s="61"/>
      <c r="C158" s="62"/>
      <c r="D158" s="62"/>
      <c r="E158" s="62"/>
      <c r="F158" s="62"/>
      <c r="G158" s="62"/>
      <c r="H158" s="62"/>
      <c r="I158" s="62"/>
      <c r="J158" s="62"/>
      <c r="K158" s="62"/>
      <c r="L158" s="46"/>
      <c r="M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</row>
  </sheetData>
  <sheetProtection sheet="1" autoFilter="0" formatColumns="0" formatRows="0" objects="1" scenarios="1" spinCount="100000" saltValue="jAXYdqobro6p4m4lWQ+/gh4ceh1FOtnoIs5HMZVgp27yyb/N0lOrewIx7a2kCaZdPxmaNLRUD+FyqaCX8Evt8Q==" hashValue="32OjkczAkk2CRRcfNwZFR8L3id+LS3tvnZEMtfHSJJdC+iPxDfiZ//+At2FwSD4iDder/7gADAFUfXnazTFWkw==" algorithmName="SHA-512" password="CC35"/>
  <autoFilter ref="C93:K15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hyperlinks>
    <hyperlink ref="F115" r:id="rId1" display="https://podminky.urs.cz/item/CS_URS_2021_02/741110511"/>
    <hyperlink ref="F119" r:id="rId2" display="https://podminky.urs.cz/item/CS_URS_2021_02/34571004"/>
    <hyperlink ref="F122" r:id="rId3" display="https://podminky.urs.cz/item/CS_URS_2021_02/741122015"/>
    <hyperlink ref="F126" r:id="rId4" display="https://podminky.urs.cz/item/CS_URS_2021_02/34111030"/>
    <hyperlink ref="F129" r:id="rId5" display="https://podminky.urs.cz/item/CS_URS_2021_02/741120001"/>
    <hyperlink ref="F132" r:id="rId6" display="https://podminky.urs.cz/item/CS_URS_2021_02/34141027"/>
    <hyperlink ref="F140" r:id="rId7" display="https://podminky.urs.cz/item/CS_URS_2021_02/741130001"/>
    <hyperlink ref="F143" r:id="rId8" display="https://podminky.urs.cz/item/CS_URS_2021_02/741130004"/>
    <hyperlink ref="F146" r:id="rId9" display="https://podminky.urs.cz/item/CS_URS_2021_02/741210001"/>
    <hyperlink ref="F150" r:id="rId10" display="https://podminky.urs.cz/item/CS_URS_2021_02/741810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86</v>
      </c>
    </row>
    <row r="4" s="1" customFormat="1" ht="24.96" customHeight="1">
      <c r="B4" s="21"/>
      <c r="D4" s="143" t="s">
        <v>108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16</v>
      </c>
      <c r="L6" s="21"/>
    </row>
    <row r="7" s="1" customFormat="1" ht="16.5" customHeight="1">
      <c r="B7" s="21"/>
      <c r="E7" s="146" t="str">
        <f>'Rekapitulace stavby'!K6</f>
        <v>Bezbariérové vstupy PdF UP v Olomouci Žižkovo náměstí 5</v>
      </c>
      <c r="F7" s="145"/>
      <c r="G7" s="145"/>
      <c r="H7" s="145"/>
      <c r="L7" s="21"/>
    </row>
    <row r="8" s="1" customFormat="1" ht="12" customHeight="1">
      <c r="B8" s="21"/>
      <c r="D8" s="145" t="s">
        <v>109</v>
      </c>
      <c r="L8" s="21"/>
    </row>
    <row r="9" s="2" customFormat="1" ht="16.5" customHeight="1">
      <c r="A9" s="40"/>
      <c r="B9" s="46"/>
      <c r="C9" s="40"/>
      <c r="D9" s="40"/>
      <c r="E9" s="146" t="s">
        <v>932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111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933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32</v>
      </c>
      <c r="G13" s="40"/>
      <c r="H13" s="40"/>
      <c r="I13" s="145" t="s">
        <v>20</v>
      </c>
      <c r="J13" s="135" t="s">
        <v>32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16. 8. 2021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30</v>
      </c>
      <c r="E16" s="40"/>
      <c r="F16" s="40"/>
      <c r="G16" s="40"/>
      <c r="H16" s="40"/>
      <c r="I16" s="145" t="s">
        <v>31</v>
      </c>
      <c r="J16" s="135" t="s">
        <v>32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5" t="s">
        <v>34</v>
      </c>
      <c r="J17" s="135" t="s">
        <v>32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35</v>
      </c>
      <c r="E19" s="40"/>
      <c r="F19" s="40"/>
      <c r="G19" s="40"/>
      <c r="H19" s="40"/>
      <c r="I19" s="145" t="s">
        <v>31</v>
      </c>
      <c r="J19" s="34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5" t="s">
        <v>34</v>
      </c>
      <c r="J20" s="34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37</v>
      </c>
      <c r="E22" s="40"/>
      <c r="F22" s="40"/>
      <c r="G22" s="40"/>
      <c r="H22" s="40"/>
      <c r="I22" s="145" t="s">
        <v>31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</v>
      </c>
      <c r="F23" s="40"/>
      <c r="G23" s="40"/>
      <c r="H23" s="40"/>
      <c r="I23" s="145" t="s">
        <v>34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40</v>
      </c>
      <c r="E25" s="40"/>
      <c r="F25" s="40"/>
      <c r="G25" s="40"/>
      <c r="H25" s="40"/>
      <c r="I25" s="145" t="s">
        <v>31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41</v>
      </c>
      <c r="F26" s="40"/>
      <c r="G26" s="40"/>
      <c r="H26" s="40"/>
      <c r="I26" s="145" t="s">
        <v>34</v>
      </c>
      <c r="J26" s="135" t="s">
        <v>32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42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113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44</v>
      </c>
      <c r="E32" s="40"/>
      <c r="F32" s="40"/>
      <c r="G32" s="40"/>
      <c r="H32" s="40"/>
      <c r="I32" s="40"/>
      <c r="J32" s="156">
        <f>ROUND(J86,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46</v>
      </c>
      <c r="G34" s="40"/>
      <c r="H34" s="40"/>
      <c r="I34" s="157" t="s">
        <v>45</v>
      </c>
      <c r="J34" s="157" t="s">
        <v>47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48</v>
      </c>
      <c r="E35" s="145" t="s">
        <v>49</v>
      </c>
      <c r="F35" s="159">
        <f>ROUND((SUM(BE86:BE102)),  2)</f>
        <v>0</v>
      </c>
      <c r="G35" s="40"/>
      <c r="H35" s="40"/>
      <c r="I35" s="160">
        <v>0.20999999999999999</v>
      </c>
      <c r="J35" s="159">
        <f>ROUND(((SUM(BE86:BE102))*I35),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50</v>
      </c>
      <c r="F36" s="159">
        <f>ROUND((SUM(BF86:BF102)),  2)</f>
        <v>0</v>
      </c>
      <c r="G36" s="40"/>
      <c r="H36" s="40"/>
      <c r="I36" s="160">
        <v>0.14999999999999999</v>
      </c>
      <c r="J36" s="159">
        <f>ROUND(((SUM(BF86:BF102))*I36),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59">
        <f>ROUND((SUM(BG86:BG102)),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52</v>
      </c>
      <c r="F38" s="159">
        <f>ROUND((SUM(BH86:BH102)),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53</v>
      </c>
      <c r="F39" s="159">
        <f>ROUND((SUM(BI86:BI102)),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54</v>
      </c>
      <c r="E41" s="163"/>
      <c r="F41" s="163"/>
      <c r="G41" s="164" t="s">
        <v>55</v>
      </c>
      <c r="H41" s="165" t="s">
        <v>56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Bezbariérové vstupy PdF UP v Olomouci Žižkovo náměstí 5</v>
      </c>
      <c r="F50" s="33"/>
      <c r="G50" s="33"/>
      <c r="H50" s="33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2" t="s">
        <v>932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111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ON.1 - Ostatní náklady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Olomouc</v>
      </c>
      <c r="G56" s="42"/>
      <c r="H56" s="42"/>
      <c r="I56" s="33" t="s">
        <v>24</v>
      </c>
      <c r="J56" s="74" t="str">
        <f>IF(J14="","",J14)</f>
        <v>16. 8. 2021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ÚP Olomouc, Křížkovského 511/8, Olomouc</v>
      </c>
      <c r="G58" s="42"/>
      <c r="H58" s="42"/>
      <c r="I58" s="33" t="s">
        <v>37</v>
      </c>
      <c r="J58" s="38" t="str">
        <f>E23</f>
        <v>Atelier A, Ul.8.května 16,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3" t="s">
        <v>35</v>
      </c>
      <c r="D59" s="42"/>
      <c r="E59" s="42"/>
      <c r="F59" s="28" t="str">
        <f>IF(E20="","",E20)</f>
        <v>Vyplň údaj</v>
      </c>
      <c r="G59" s="42"/>
      <c r="H59" s="42"/>
      <c r="I59" s="33" t="s">
        <v>40</v>
      </c>
      <c r="J59" s="38" t="str">
        <f>E26</f>
        <v>Kucek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76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117</v>
      </c>
    </row>
    <row r="64" s="9" customFormat="1" ht="24.96" customHeight="1">
      <c r="A64" s="9"/>
      <c r="B64" s="177"/>
      <c r="C64" s="178"/>
      <c r="D64" s="179" t="s">
        <v>934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146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Bezbariérové vstupy PdF UP v Olomouci Žižkovo náměstí 5</v>
      </c>
      <c r="F74" s="33"/>
      <c r="G74" s="33"/>
      <c r="H74" s="33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2"/>
      <c r="C75" s="33" t="s">
        <v>109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40"/>
      <c r="B76" s="41"/>
      <c r="C76" s="42"/>
      <c r="D76" s="42"/>
      <c r="E76" s="172" t="s">
        <v>932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111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ON.1 - Ostatní náklady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F14</f>
        <v>Olomouc</v>
      </c>
      <c r="G80" s="42"/>
      <c r="H80" s="42"/>
      <c r="I80" s="33" t="s">
        <v>24</v>
      </c>
      <c r="J80" s="74" t="str">
        <f>IF(J14="","",J14)</f>
        <v>16. 8. 2021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3" t="s">
        <v>30</v>
      </c>
      <c r="D82" s="42"/>
      <c r="E82" s="42"/>
      <c r="F82" s="28" t="str">
        <f>E17</f>
        <v>ÚP Olomouc, Křížkovského 511/8, Olomouc</v>
      </c>
      <c r="G82" s="42"/>
      <c r="H82" s="42"/>
      <c r="I82" s="33" t="s">
        <v>37</v>
      </c>
      <c r="J82" s="38" t="str">
        <f>E23</f>
        <v>Atelier A, Ul.8.května 16, Olomouc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35</v>
      </c>
      <c r="D83" s="42"/>
      <c r="E83" s="42"/>
      <c r="F83" s="28" t="str">
        <f>IF(E20="","",E20)</f>
        <v>Vyplň údaj</v>
      </c>
      <c r="G83" s="42"/>
      <c r="H83" s="42"/>
      <c r="I83" s="33" t="s">
        <v>40</v>
      </c>
      <c r="J83" s="38" t="str">
        <f>E26</f>
        <v>Kucek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147</v>
      </c>
      <c r="D85" s="191" t="s">
        <v>63</v>
      </c>
      <c r="E85" s="191" t="s">
        <v>59</v>
      </c>
      <c r="F85" s="191" t="s">
        <v>60</v>
      </c>
      <c r="G85" s="191" t="s">
        <v>148</v>
      </c>
      <c r="H85" s="191" t="s">
        <v>149</v>
      </c>
      <c r="I85" s="191" t="s">
        <v>150</v>
      </c>
      <c r="J85" s="191" t="s">
        <v>116</v>
      </c>
      <c r="K85" s="192" t="s">
        <v>151</v>
      </c>
      <c r="L85" s="193"/>
      <c r="M85" s="94" t="s">
        <v>32</v>
      </c>
      <c r="N85" s="95" t="s">
        <v>48</v>
      </c>
      <c r="O85" s="95" t="s">
        <v>152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6" t="s">
        <v>157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158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0</v>
      </c>
      <c r="S86" s="98"/>
      <c r="T86" s="197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77</v>
      </c>
      <c r="AU86" s="18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77</v>
      </c>
      <c r="E87" s="202" t="s">
        <v>935</v>
      </c>
      <c r="F87" s="202" t="s">
        <v>103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SUM(P88:P102)</f>
        <v>0</v>
      </c>
      <c r="Q87" s="207"/>
      <c r="R87" s="208">
        <f>SUM(R88:R102)</f>
        <v>0</v>
      </c>
      <c r="S87" s="207"/>
      <c r="T87" s="209">
        <f>SUM(T88:T102)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168</v>
      </c>
      <c r="AT87" s="211" t="s">
        <v>77</v>
      </c>
      <c r="AU87" s="211" t="s">
        <v>78</v>
      </c>
      <c r="AY87" s="210" t="s">
        <v>161</v>
      </c>
      <c r="BK87" s="212">
        <f>SUM(BK88:BK102)</f>
        <v>0</v>
      </c>
    </row>
    <row r="88" s="2" customFormat="1" ht="24.15" customHeight="1">
      <c r="A88" s="40"/>
      <c r="B88" s="41"/>
      <c r="C88" s="215" t="s">
        <v>84</v>
      </c>
      <c r="D88" s="215" t="s">
        <v>163</v>
      </c>
      <c r="E88" s="216" t="s">
        <v>936</v>
      </c>
      <c r="F88" s="217" t="s">
        <v>937</v>
      </c>
      <c r="G88" s="218" t="s">
        <v>938</v>
      </c>
      <c r="H88" s="219">
        <v>1</v>
      </c>
      <c r="I88" s="220"/>
      <c r="J88" s="221">
        <f>ROUND(I88*H88,2)</f>
        <v>0</v>
      </c>
      <c r="K88" s="217" t="s">
        <v>32</v>
      </c>
      <c r="L88" s="46"/>
      <c r="M88" s="222" t="s">
        <v>32</v>
      </c>
      <c r="N88" s="223" t="s">
        <v>49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939</v>
      </c>
      <c r="AT88" s="226" t="s">
        <v>163</v>
      </c>
      <c r="AU88" s="226" t="s">
        <v>84</v>
      </c>
      <c r="AY88" s="18" t="s">
        <v>161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8" t="s">
        <v>84</v>
      </c>
      <c r="BK88" s="227">
        <f>ROUND(I88*H88,2)</f>
        <v>0</v>
      </c>
      <c r="BL88" s="18" t="s">
        <v>939</v>
      </c>
      <c r="BM88" s="226" t="s">
        <v>940</v>
      </c>
    </row>
    <row r="89" s="14" customFormat="1">
      <c r="A89" s="14"/>
      <c r="B89" s="244"/>
      <c r="C89" s="245"/>
      <c r="D89" s="235" t="s">
        <v>172</v>
      </c>
      <c r="E89" s="246" t="s">
        <v>32</v>
      </c>
      <c r="F89" s="247" t="s">
        <v>84</v>
      </c>
      <c r="G89" s="245"/>
      <c r="H89" s="248">
        <v>1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4" t="s">
        <v>172</v>
      </c>
      <c r="AU89" s="254" t="s">
        <v>84</v>
      </c>
      <c r="AV89" s="14" t="s">
        <v>86</v>
      </c>
      <c r="AW89" s="14" t="s">
        <v>39</v>
      </c>
      <c r="AX89" s="14" t="s">
        <v>78</v>
      </c>
      <c r="AY89" s="254" t="s">
        <v>161</v>
      </c>
    </row>
    <row r="90" s="15" customFormat="1">
      <c r="A90" s="15"/>
      <c r="B90" s="255"/>
      <c r="C90" s="256"/>
      <c r="D90" s="235" t="s">
        <v>172</v>
      </c>
      <c r="E90" s="257" t="s">
        <v>32</v>
      </c>
      <c r="F90" s="258" t="s">
        <v>179</v>
      </c>
      <c r="G90" s="256"/>
      <c r="H90" s="259">
        <v>1</v>
      </c>
      <c r="I90" s="260"/>
      <c r="J90" s="256"/>
      <c r="K90" s="256"/>
      <c r="L90" s="261"/>
      <c r="M90" s="262"/>
      <c r="N90" s="263"/>
      <c r="O90" s="263"/>
      <c r="P90" s="263"/>
      <c r="Q90" s="263"/>
      <c r="R90" s="263"/>
      <c r="S90" s="263"/>
      <c r="T90" s="26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5" t="s">
        <v>172</v>
      </c>
      <c r="AU90" s="265" t="s">
        <v>84</v>
      </c>
      <c r="AV90" s="15" t="s">
        <v>168</v>
      </c>
      <c r="AW90" s="15" t="s">
        <v>39</v>
      </c>
      <c r="AX90" s="15" t="s">
        <v>84</v>
      </c>
      <c r="AY90" s="265" t="s">
        <v>161</v>
      </c>
    </row>
    <row r="91" s="2" customFormat="1" ht="24.15" customHeight="1">
      <c r="A91" s="40"/>
      <c r="B91" s="41"/>
      <c r="C91" s="215" t="s">
        <v>86</v>
      </c>
      <c r="D91" s="215" t="s">
        <v>163</v>
      </c>
      <c r="E91" s="216" t="s">
        <v>941</v>
      </c>
      <c r="F91" s="217" t="s">
        <v>942</v>
      </c>
      <c r="G91" s="218" t="s">
        <v>938</v>
      </c>
      <c r="H91" s="219">
        <v>1</v>
      </c>
      <c r="I91" s="220"/>
      <c r="J91" s="221">
        <f>ROUND(I91*H91,2)</f>
        <v>0</v>
      </c>
      <c r="K91" s="217" t="s">
        <v>32</v>
      </c>
      <c r="L91" s="46"/>
      <c r="M91" s="222" t="s">
        <v>32</v>
      </c>
      <c r="N91" s="223" t="s">
        <v>49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939</v>
      </c>
      <c r="AT91" s="226" t="s">
        <v>163</v>
      </c>
      <c r="AU91" s="226" t="s">
        <v>84</v>
      </c>
      <c r="AY91" s="18" t="s">
        <v>161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8" t="s">
        <v>84</v>
      </c>
      <c r="BK91" s="227">
        <f>ROUND(I91*H91,2)</f>
        <v>0</v>
      </c>
      <c r="BL91" s="18" t="s">
        <v>939</v>
      </c>
      <c r="BM91" s="226" t="s">
        <v>943</v>
      </c>
    </row>
    <row r="92" s="14" customFormat="1">
      <c r="A92" s="14"/>
      <c r="B92" s="244"/>
      <c r="C92" s="245"/>
      <c r="D92" s="235" t="s">
        <v>172</v>
      </c>
      <c r="E92" s="246" t="s">
        <v>32</v>
      </c>
      <c r="F92" s="247" t="s">
        <v>84</v>
      </c>
      <c r="G92" s="245"/>
      <c r="H92" s="248">
        <v>1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4" t="s">
        <v>172</v>
      </c>
      <c r="AU92" s="254" t="s">
        <v>84</v>
      </c>
      <c r="AV92" s="14" t="s">
        <v>86</v>
      </c>
      <c r="AW92" s="14" t="s">
        <v>39</v>
      </c>
      <c r="AX92" s="14" t="s">
        <v>78</v>
      </c>
      <c r="AY92" s="254" t="s">
        <v>161</v>
      </c>
    </row>
    <row r="93" s="15" customFormat="1">
      <c r="A93" s="15"/>
      <c r="B93" s="255"/>
      <c r="C93" s="256"/>
      <c r="D93" s="235" t="s">
        <v>172</v>
      </c>
      <c r="E93" s="257" t="s">
        <v>32</v>
      </c>
      <c r="F93" s="258" t="s">
        <v>179</v>
      </c>
      <c r="G93" s="256"/>
      <c r="H93" s="259">
        <v>1</v>
      </c>
      <c r="I93" s="260"/>
      <c r="J93" s="256"/>
      <c r="K93" s="256"/>
      <c r="L93" s="261"/>
      <c r="M93" s="262"/>
      <c r="N93" s="263"/>
      <c r="O93" s="263"/>
      <c r="P93" s="263"/>
      <c r="Q93" s="263"/>
      <c r="R93" s="263"/>
      <c r="S93" s="263"/>
      <c r="T93" s="264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5" t="s">
        <v>172</v>
      </c>
      <c r="AU93" s="265" t="s">
        <v>84</v>
      </c>
      <c r="AV93" s="15" t="s">
        <v>168</v>
      </c>
      <c r="AW93" s="15" t="s">
        <v>39</v>
      </c>
      <c r="AX93" s="15" t="s">
        <v>84</v>
      </c>
      <c r="AY93" s="265" t="s">
        <v>161</v>
      </c>
    </row>
    <row r="94" s="2" customFormat="1" ht="24.15" customHeight="1">
      <c r="A94" s="40"/>
      <c r="B94" s="41"/>
      <c r="C94" s="215" t="s">
        <v>91</v>
      </c>
      <c r="D94" s="215" t="s">
        <v>163</v>
      </c>
      <c r="E94" s="216" t="s">
        <v>944</v>
      </c>
      <c r="F94" s="217" t="s">
        <v>945</v>
      </c>
      <c r="G94" s="218" t="s">
        <v>938</v>
      </c>
      <c r="H94" s="219">
        <v>1</v>
      </c>
      <c r="I94" s="220"/>
      <c r="J94" s="221">
        <f>ROUND(I94*H94,2)</f>
        <v>0</v>
      </c>
      <c r="K94" s="217" t="s">
        <v>32</v>
      </c>
      <c r="L94" s="46"/>
      <c r="M94" s="222" t="s">
        <v>32</v>
      </c>
      <c r="N94" s="223" t="s">
        <v>49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939</v>
      </c>
      <c r="AT94" s="226" t="s">
        <v>163</v>
      </c>
      <c r="AU94" s="226" t="s">
        <v>84</v>
      </c>
      <c r="AY94" s="18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84</v>
      </c>
      <c r="BK94" s="227">
        <f>ROUND(I94*H94,2)</f>
        <v>0</v>
      </c>
      <c r="BL94" s="18" t="s">
        <v>939</v>
      </c>
      <c r="BM94" s="226" t="s">
        <v>946</v>
      </c>
    </row>
    <row r="95" s="14" customFormat="1">
      <c r="A95" s="14"/>
      <c r="B95" s="244"/>
      <c r="C95" s="245"/>
      <c r="D95" s="235" t="s">
        <v>172</v>
      </c>
      <c r="E95" s="246" t="s">
        <v>32</v>
      </c>
      <c r="F95" s="247" t="s">
        <v>84</v>
      </c>
      <c r="G95" s="245"/>
      <c r="H95" s="248">
        <v>1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172</v>
      </c>
      <c r="AU95" s="254" t="s">
        <v>84</v>
      </c>
      <c r="AV95" s="14" t="s">
        <v>86</v>
      </c>
      <c r="AW95" s="14" t="s">
        <v>39</v>
      </c>
      <c r="AX95" s="14" t="s">
        <v>78</v>
      </c>
      <c r="AY95" s="254" t="s">
        <v>161</v>
      </c>
    </row>
    <row r="96" s="15" customFormat="1">
      <c r="A96" s="15"/>
      <c r="B96" s="255"/>
      <c r="C96" s="256"/>
      <c r="D96" s="235" t="s">
        <v>172</v>
      </c>
      <c r="E96" s="257" t="s">
        <v>32</v>
      </c>
      <c r="F96" s="258" t="s">
        <v>179</v>
      </c>
      <c r="G96" s="256"/>
      <c r="H96" s="259">
        <v>1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172</v>
      </c>
      <c r="AU96" s="265" t="s">
        <v>84</v>
      </c>
      <c r="AV96" s="15" t="s">
        <v>168</v>
      </c>
      <c r="AW96" s="15" t="s">
        <v>39</v>
      </c>
      <c r="AX96" s="15" t="s">
        <v>84</v>
      </c>
      <c r="AY96" s="265" t="s">
        <v>161</v>
      </c>
    </row>
    <row r="97" s="2" customFormat="1" ht="24.15" customHeight="1">
      <c r="A97" s="40"/>
      <c r="B97" s="41"/>
      <c r="C97" s="215" t="s">
        <v>168</v>
      </c>
      <c r="D97" s="215" t="s">
        <v>163</v>
      </c>
      <c r="E97" s="216" t="s">
        <v>947</v>
      </c>
      <c r="F97" s="217" t="s">
        <v>948</v>
      </c>
      <c r="G97" s="218" t="s">
        <v>938</v>
      </c>
      <c r="H97" s="219">
        <v>1</v>
      </c>
      <c r="I97" s="220"/>
      <c r="J97" s="221">
        <f>ROUND(I97*H97,2)</f>
        <v>0</v>
      </c>
      <c r="K97" s="217" t="s">
        <v>32</v>
      </c>
      <c r="L97" s="46"/>
      <c r="M97" s="222" t="s">
        <v>32</v>
      </c>
      <c r="N97" s="223" t="s">
        <v>49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939</v>
      </c>
      <c r="AT97" s="226" t="s">
        <v>163</v>
      </c>
      <c r="AU97" s="226" t="s">
        <v>84</v>
      </c>
      <c r="AY97" s="18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84</v>
      </c>
      <c r="BK97" s="227">
        <f>ROUND(I97*H97,2)</f>
        <v>0</v>
      </c>
      <c r="BL97" s="18" t="s">
        <v>939</v>
      </c>
      <c r="BM97" s="226" t="s">
        <v>949</v>
      </c>
    </row>
    <row r="98" s="14" customFormat="1">
      <c r="A98" s="14"/>
      <c r="B98" s="244"/>
      <c r="C98" s="245"/>
      <c r="D98" s="235" t="s">
        <v>172</v>
      </c>
      <c r="E98" s="246" t="s">
        <v>32</v>
      </c>
      <c r="F98" s="247" t="s">
        <v>84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172</v>
      </c>
      <c r="AU98" s="254" t="s">
        <v>84</v>
      </c>
      <c r="AV98" s="14" t="s">
        <v>86</v>
      </c>
      <c r="AW98" s="14" t="s">
        <v>39</v>
      </c>
      <c r="AX98" s="14" t="s">
        <v>78</v>
      </c>
      <c r="AY98" s="254" t="s">
        <v>161</v>
      </c>
    </row>
    <row r="99" s="15" customFormat="1">
      <c r="A99" s="15"/>
      <c r="B99" s="255"/>
      <c r="C99" s="256"/>
      <c r="D99" s="235" t="s">
        <v>172</v>
      </c>
      <c r="E99" s="257" t="s">
        <v>32</v>
      </c>
      <c r="F99" s="258" t="s">
        <v>179</v>
      </c>
      <c r="G99" s="256"/>
      <c r="H99" s="259">
        <v>1</v>
      </c>
      <c r="I99" s="260"/>
      <c r="J99" s="256"/>
      <c r="K99" s="256"/>
      <c r="L99" s="261"/>
      <c r="M99" s="262"/>
      <c r="N99" s="263"/>
      <c r="O99" s="263"/>
      <c r="P99" s="263"/>
      <c r="Q99" s="263"/>
      <c r="R99" s="263"/>
      <c r="S99" s="263"/>
      <c r="T99" s="264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172</v>
      </c>
      <c r="AU99" s="265" t="s">
        <v>84</v>
      </c>
      <c r="AV99" s="15" t="s">
        <v>168</v>
      </c>
      <c r="AW99" s="15" t="s">
        <v>39</v>
      </c>
      <c r="AX99" s="15" t="s">
        <v>84</v>
      </c>
      <c r="AY99" s="265" t="s">
        <v>161</v>
      </c>
    </row>
    <row r="100" s="2" customFormat="1" ht="49.05" customHeight="1">
      <c r="A100" s="40"/>
      <c r="B100" s="41"/>
      <c r="C100" s="215" t="s">
        <v>201</v>
      </c>
      <c r="D100" s="215" t="s">
        <v>163</v>
      </c>
      <c r="E100" s="216" t="s">
        <v>950</v>
      </c>
      <c r="F100" s="217" t="s">
        <v>951</v>
      </c>
      <c r="G100" s="218" t="s">
        <v>938</v>
      </c>
      <c r="H100" s="219">
        <v>1</v>
      </c>
      <c r="I100" s="220"/>
      <c r="J100" s="221">
        <f>ROUND(I100*H100,2)</f>
        <v>0</v>
      </c>
      <c r="K100" s="217" t="s">
        <v>32</v>
      </c>
      <c r="L100" s="46"/>
      <c r="M100" s="222" t="s">
        <v>32</v>
      </c>
      <c r="N100" s="223" t="s">
        <v>49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939</v>
      </c>
      <c r="AT100" s="226" t="s">
        <v>163</v>
      </c>
      <c r="AU100" s="226" t="s">
        <v>84</v>
      </c>
      <c r="AY100" s="18" t="s">
        <v>161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84</v>
      </c>
      <c r="BK100" s="227">
        <f>ROUND(I100*H100,2)</f>
        <v>0</v>
      </c>
      <c r="BL100" s="18" t="s">
        <v>939</v>
      </c>
      <c r="BM100" s="226" t="s">
        <v>952</v>
      </c>
    </row>
    <row r="101" s="14" customFormat="1">
      <c r="A101" s="14"/>
      <c r="B101" s="244"/>
      <c r="C101" s="245"/>
      <c r="D101" s="235" t="s">
        <v>172</v>
      </c>
      <c r="E101" s="246" t="s">
        <v>32</v>
      </c>
      <c r="F101" s="247" t="s">
        <v>84</v>
      </c>
      <c r="G101" s="245"/>
      <c r="H101" s="248">
        <v>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172</v>
      </c>
      <c r="AU101" s="254" t="s">
        <v>84</v>
      </c>
      <c r="AV101" s="14" t="s">
        <v>86</v>
      </c>
      <c r="AW101" s="14" t="s">
        <v>39</v>
      </c>
      <c r="AX101" s="14" t="s">
        <v>78</v>
      </c>
      <c r="AY101" s="254" t="s">
        <v>161</v>
      </c>
    </row>
    <row r="102" s="15" customFormat="1">
      <c r="A102" s="15"/>
      <c r="B102" s="255"/>
      <c r="C102" s="256"/>
      <c r="D102" s="235" t="s">
        <v>172</v>
      </c>
      <c r="E102" s="257" t="s">
        <v>32</v>
      </c>
      <c r="F102" s="258" t="s">
        <v>179</v>
      </c>
      <c r="G102" s="256"/>
      <c r="H102" s="259">
        <v>1</v>
      </c>
      <c r="I102" s="260"/>
      <c r="J102" s="256"/>
      <c r="K102" s="256"/>
      <c r="L102" s="261"/>
      <c r="M102" s="285"/>
      <c r="N102" s="286"/>
      <c r="O102" s="286"/>
      <c r="P102" s="286"/>
      <c r="Q102" s="286"/>
      <c r="R102" s="286"/>
      <c r="S102" s="286"/>
      <c r="T102" s="287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5" t="s">
        <v>172</v>
      </c>
      <c r="AU102" s="265" t="s">
        <v>84</v>
      </c>
      <c r="AV102" s="15" t="s">
        <v>168</v>
      </c>
      <c r="AW102" s="15" t="s">
        <v>39</v>
      </c>
      <c r="AX102" s="15" t="s">
        <v>84</v>
      </c>
      <c r="AY102" s="265" t="s">
        <v>161</v>
      </c>
    </row>
    <row r="103" s="2" customFormat="1" ht="6.96" customHeight="1">
      <c r="A103" s="4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46"/>
      <c r="M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</sheetData>
  <sheetProtection sheet="1" autoFilter="0" formatColumns="0" formatRows="0" objects="1" scenarios="1" spinCount="100000" saltValue="ijZtTfQY3j8sBOCQ/GAOJTLBD/LP+BSaNvVemOAyDdVACE04lLuib1hEkNELCf8kg2Ni44131Jzo6Hy6aMiA9w==" hashValue="eNMNqpzx2UnrGzsxJ6FdM6pqPgZHN1DVCPGCNljVH5OTwCqcOLbO5b+Clp0yqhG7WXcFx4jto+DNwJJIJbzg4Q==" algorithmName="SHA-512" password="CC35"/>
  <autoFilter ref="C85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1"/>
      <c r="AT3" s="18" t="s">
        <v>86</v>
      </c>
    </row>
    <row r="4" s="1" customFormat="1" ht="24.96" customHeight="1">
      <c r="B4" s="21"/>
      <c r="D4" s="143" t="s">
        <v>108</v>
      </c>
      <c r="L4" s="21"/>
      <c r="M4" s="144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5" t="s">
        <v>16</v>
      </c>
      <c r="L6" s="21"/>
    </row>
    <row r="7" s="1" customFormat="1" ht="16.5" customHeight="1">
      <c r="B7" s="21"/>
      <c r="E7" s="146" t="str">
        <f>'Rekapitulace stavby'!K6</f>
        <v>Bezbariérové vstupy PdF UP v Olomouci Žižkovo náměstí 5</v>
      </c>
      <c r="F7" s="145"/>
      <c r="G7" s="145"/>
      <c r="H7" s="145"/>
      <c r="L7" s="21"/>
    </row>
    <row r="8" s="1" customFormat="1" ht="12" customHeight="1">
      <c r="B8" s="21"/>
      <c r="D8" s="145" t="s">
        <v>109</v>
      </c>
      <c r="L8" s="21"/>
    </row>
    <row r="9" s="2" customFormat="1" ht="16.5" customHeight="1">
      <c r="A9" s="40"/>
      <c r="B9" s="46"/>
      <c r="C9" s="40"/>
      <c r="D9" s="40"/>
      <c r="E9" s="146" t="s">
        <v>932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111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953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32</v>
      </c>
      <c r="G13" s="40"/>
      <c r="H13" s="40"/>
      <c r="I13" s="145" t="s">
        <v>20</v>
      </c>
      <c r="J13" s="135" t="s">
        <v>32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22</v>
      </c>
      <c r="E14" s="40"/>
      <c r="F14" s="135" t="s">
        <v>23</v>
      </c>
      <c r="G14" s="40"/>
      <c r="H14" s="40"/>
      <c r="I14" s="145" t="s">
        <v>24</v>
      </c>
      <c r="J14" s="149" t="str">
        <f>'Rekapitulace stavby'!AN8</f>
        <v>16. 8. 2021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30</v>
      </c>
      <c r="E16" s="40"/>
      <c r="F16" s="40"/>
      <c r="G16" s="40"/>
      <c r="H16" s="40"/>
      <c r="I16" s="145" t="s">
        <v>31</v>
      </c>
      <c r="J16" s="135" t="s">
        <v>32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33</v>
      </c>
      <c r="F17" s="40"/>
      <c r="G17" s="40"/>
      <c r="H17" s="40"/>
      <c r="I17" s="145" t="s">
        <v>34</v>
      </c>
      <c r="J17" s="135" t="s">
        <v>32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35</v>
      </c>
      <c r="E19" s="40"/>
      <c r="F19" s="40"/>
      <c r="G19" s="40"/>
      <c r="H19" s="40"/>
      <c r="I19" s="145" t="s">
        <v>31</v>
      </c>
      <c r="J19" s="34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35"/>
      <c r="G20" s="135"/>
      <c r="H20" s="135"/>
      <c r="I20" s="145" t="s">
        <v>34</v>
      </c>
      <c r="J20" s="34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37</v>
      </c>
      <c r="E22" s="40"/>
      <c r="F22" s="40"/>
      <c r="G22" s="40"/>
      <c r="H22" s="40"/>
      <c r="I22" s="145" t="s">
        <v>31</v>
      </c>
      <c r="J22" s="135" t="s">
        <v>32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38</v>
      </c>
      <c r="F23" s="40"/>
      <c r="G23" s="40"/>
      <c r="H23" s="40"/>
      <c r="I23" s="145" t="s">
        <v>34</v>
      </c>
      <c r="J23" s="135" t="s">
        <v>32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40</v>
      </c>
      <c r="E25" s="40"/>
      <c r="F25" s="40"/>
      <c r="G25" s="40"/>
      <c r="H25" s="40"/>
      <c r="I25" s="145" t="s">
        <v>31</v>
      </c>
      <c r="J25" s="135" t="s">
        <v>32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41</v>
      </c>
      <c r="F26" s="40"/>
      <c r="G26" s="40"/>
      <c r="H26" s="40"/>
      <c r="I26" s="145" t="s">
        <v>34</v>
      </c>
      <c r="J26" s="135" t="s">
        <v>32</v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42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0"/>
      <c r="B29" s="151"/>
      <c r="C29" s="150"/>
      <c r="D29" s="150"/>
      <c r="E29" s="152" t="s">
        <v>113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44</v>
      </c>
      <c r="E32" s="40"/>
      <c r="F32" s="40"/>
      <c r="G32" s="40"/>
      <c r="H32" s="40"/>
      <c r="I32" s="40"/>
      <c r="J32" s="156">
        <f>ROUND(J86,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46</v>
      </c>
      <c r="G34" s="40"/>
      <c r="H34" s="40"/>
      <c r="I34" s="157" t="s">
        <v>45</v>
      </c>
      <c r="J34" s="157" t="s">
        <v>47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48</v>
      </c>
      <c r="E35" s="145" t="s">
        <v>49</v>
      </c>
      <c r="F35" s="159">
        <f>ROUND((SUM(BE86:BE99)),  2)</f>
        <v>0</v>
      </c>
      <c r="G35" s="40"/>
      <c r="H35" s="40"/>
      <c r="I35" s="160">
        <v>0.20999999999999999</v>
      </c>
      <c r="J35" s="159">
        <f>ROUND(((SUM(BE86:BE99))*I35),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50</v>
      </c>
      <c r="F36" s="159">
        <f>ROUND((SUM(BF86:BF99)),  2)</f>
        <v>0</v>
      </c>
      <c r="G36" s="40"/>
      <c r="H36" s="40"/>
      <c r="I36" s="160">
        <v>0.14999999999999999</v>
      </c>
      <c r="J36" s="159">
        <f>ROUND(((SUM(BF86:BF99))*I36),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51</v>
      </c>
      <c r="F37" s="159">
        <f>ROUND((SUM(BG86:BG99)),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52</v>
      </c>
      <c r="F38" s="159">
        <f>ROUND((SUM(BH86:BH99)),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53</v>
      </c>
      <c r="F39" s="159">
        <f>ROUND((SUM(BI86:BI99)),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54</v>
      </c>
      <c r="E41" s="163"/>
      <c r="F41" s="163"/>
      <c r="G41" s="164" t="s">
        <v>55</v>
      </c>
      <c r="H41" s="165" t="s">
        <v>56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4" t="s">
        <v>114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Bezbariérové vstupy PdF UP v Olomouci Žižkovo náměstí 5</v>
      </c>
      <c r="F50" s="33"/>
      <c r="G50" s="33"/>
      <c r="H50" s="33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2"/>
      <c r="C51" s="33" t="s">
        <v>109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40"/>
      <c r="B52" s="41"/>
      <c r="C52" s="42"/>
      <c r="D52" s="42"/>
      <c r="E52" s="172" t="s">
        <v>932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3" t="s">
        <v>111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VRN.1 - Vedlejší rozpočtové náklady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3" t="s">
        <v>22</v>
      </c>
      <c r="D56" s="42"/>
      <c r="E56" s="42"/>
      <c r="F56" s="28" t="str">
        <f>F14</f>
        <v>Olomouc</v>
      </c>
      <c r="G56" s="42"/>
      <c r="H56" s="42"/>
      <c r="I56" s="33" t="s">
        <v>24</v>
      </c>
      <c r="J56" s="74" t="str">
        <f>IF(J14="","",J14)</f>
        <v>16. 8. 2021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3" t="s">
        <v>30</v>
      </c>
      <c r="D58" s="42"/>
      <c r="E58" s="42"/>
      <c r="F58" s="28" t="str">
        <f>E17</f>
        <v>ÚP Olomouc, Křížkovského 511/8, Olomouc</v>
      </c>
      <c r="G58" s="42"/>
      <c r="H58" s="42"/>
      <c r="I58" s="33" t="s">
        <v>37</v>
      </c>
      <c r="J58" s="38" t="str">
        <f>E23</f>
        <v>Atelier A, Ul.8.května 16, 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3" t="s">
        <v>35</v>
      </c>
      <c r="D59" s="42"/>
      <c r="E59" s="42"/>
      <c r="F59" s="28" t="str">
        <f>IF(E20="","",E20)</f>
        <v>Vyplň údaj</v>
      </c>
      <c r="G59" s="42"/>
      <c r="H59" s="42"/>
      <c r="I59" s="33" t="s">
        <v>40</v>
      </c>
      <c r="J59" s="38" t="str">
        <f>E26</f>
        <v>Kucek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76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8" t="s">
        <v>117</v>
      </c>
    </row>
    <row r="64" s="9" customFormat="1" ht="24.96" customHeight="1">
      <c r="A64" s="9"/>
      <c r="B64" s="177"/>
      <c r="C64" s="178"/>
      <c r="D64" s="179" t="s">
        <v>954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4" t="s">
        <v>146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Bezbariérové vstupy PdF UP v Olomouci Žižkovo náměstí 5</v>
      </c>
      <c r="F74" s="33"/>
      <c r="G74" s="33"/>
      <c r="H74" s="33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2"/>
      <c r="C75" s="33" t="s">
        <v>109</v>
      </c>
      <c r="D75" s="23"/>
      <c r="E75" s="23"/>
      <c r="F75" s="23"/>
      <c r="G75" s="23"/>
      <c r="H75" s="23"/>
      <c r="I75" s="23"/>
      <c r="J75" s="23"/>
      <c r="K75" s="23"/>
      <c r="L75" s="21"/>
    </row>
    <row r="76" s="2" customFormat="1" ht="16.5" customHeight="1">
      <c r="A76" s="40"/>
      <c r="B76" s="41"/>
      <c r="C76" s="42"/>
      <c r="D76" s="42"/>
      <c r="E76" s="172" t="s">
        <v>932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111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VRN.1 - Vedlejší rozpočtové náklady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3" t="s">
        <v>22</v>
      </c>
      <c r="D80" s="42"/>
      <c r="E80" s="42"/>
      <c r="F80" s="28" t="str">
        <f>F14</f>
        <v>Olomouc</v>
      </c>
      <c r="G80" s="42"/>
      <c r="H80" s="42"/>
      <c r="I80" s="33" t="s">
        <v>24</v>
      </c>
      <c r="J80" s="74" t="str">
        <f>IF(J14="","",J14)</f>
        <v>16. 8. 2021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5.65" customHeight="1">
      <c r="A82" s="40"/>
      <c r="B82" s="41"/>
      <c r="C82" s="33" t="s">
        <v>30</v>
      </c>
      <c r="D82" s="42"/>
      <c r="E82" s="42"/>
      <c r="F82" s="28" t="str">
        <f>E17</f>
        <v>ÚP Olomouc, Křížkovského 511/8, Olomouc</v>
      </c>
      <c r="G82" s="42"/>
      <c r="H82" s="42"/>
      <c r="I82" s="33" t="s">
        <v>37</v>
      </c>
      <c r="J82" s="38" t="str">
        <f>E23</f>
        <v>Atelier A, Ul.8.května 16, Olomouc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3" t="s">
        <v>35</v>
      </c>
      <c r="D83" s="42"/>
      <c r="E83" s="42"/>
      <c r="F83" s="28" t="str">
        <f>IF(E20="","",E20)</f>
        <v>Vyplň údaj</v>
      </c>
      <c r="G83" s="42"/>
      <c r="H83" s="42"/>
      <c r="I83" s="33" t="s">
        <v>40</v>
      </c>
      <c r="J83" s="38" t="str">
        <f>E26</f>
        <v>Kucek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147</v>
      </c>
      <c r="D85" s="191" t="s">
        <v>63</v>
      </c>
      <c r="E85" s="191" t="s">
        <v>59</v>
      </c>
      <c r="F85" s="191" t="s">
        <v>60</v>
      </c>
      <c r="G85" s="191" t="s">
        <v>148</v>
      </c>
      <c r="H85" s="191" t="s">
        <v>149</v>
      </c>
      <c r="I85" s="191" t="s">
        <v>150</v>
      </c>
      <c r="J85" s="191" t="s">
        <v>116</v>
      </c>
      <c r="K85" s="192" t="s">
        <v>151</v>
      </c>
      <c r="L85" s="193"/>
      <c r="M85" s="94" t="s">
        <v>32</v>
      </c>
      <c r="N85" s="95" t="s">
        <v>48</v>
      </c>
      <c r="O85" s="95" t="s">
        <v>152</v>
      </c>
      <c r="P85" s="95" t="s">
        <v>153</v>
      </c>
      <c r="Q85" s="95" t="s">
        <v>154</v>
      </c>
      <c r="R85" s="95" t="s">
        <v>155</v>
      </c>
      <c r="S85" s="95" t="s">
        <v>156</v>
      </c>
      <c r="T85" s="96" t="s">
        <v>157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158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0</v>
      </c>
      <c r="S86" s="98"/>
      <c r="T86" s="197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77</v>
      </c>
      <c r="AU86" s="18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77</v>
      </c>
      <c r="E87" s="202" t="s">
        <v>955</v>
      </c>
      <c r="F87" s="202" t="s">
        <v>956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SUM(P88:P99)</f>
        <v>0</v>
      </c>
      <c r="Q87" s="207"/>
      <c r="R87" s="208">
        <f>SUM(R88:R99)</f>
        <v>0</v>
      </c>
      <c r="S87" s="207"/>
      <c r="T87" s="209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201</v>
      </c>
      <c r="AT87" s="211" t="s">
        <v>77</v>
      </c>
      <c r="AU87" s="211" t="s">
        <v>78</v>
      </c>
      <c r="AY87" s="210" t="s">
        <v>161</v>
      </c>
      <c r="BK87" s="212">
        <f>SUM(BK88:BK99)</f>
        <v>0</v>
      </c>
    </row>
    <row r="88" s="2" customFormat="1" ht="33" customHeight="1">
      <c r="A88" s="40"/>
      <c r="B88" s="41"/>
      <c r="C88" s="215" t="s">
        <v>84</v>
      </c>
      <c r="D88" s="215" t="s">
        <v>163</v>
      </c>
      <c r="E88" s="216" t="s">
        <v>957</v>
      </c>
      <c r="F88" s="217" t="s">
        <v>958</v>
      </c>
      <c r="G88" s="218" t="s">
        <v>938</v>
      </c>
      <c r="H88" s="219">
        <v>1</v>
      </c>
      <c r="I88" s="220"/>
      <c r="J88" s="221">
        <f>ROUND(I88*H88,2)</f>
        <v>0</v>
      </c>
      <c r="K88" s="217" t="s">
        <v>32</v>
      </c>
      <c r="L88" s="46"/>
      <c r="M88" s="222" t="s">
        <v>32</v>
      </c>
      <c r="N88" s="223" t="s">
        <v>49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959</v>
      </c>
      <c r="AT88" s="226" t="s">
        <v>163</v>
      </c>
      <c r="AU88" s="226" t="s">
        <v>84</v>
      </c>
      <c r="AY88" s="18" t="s">
        <v>161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8" t="s">
        <v>84</v>
      </c>
      <c r="BK88" s="227">
        <f>ROUND(I88*H88,2)</f>
        <v>0</v>
      </c>
      <c r="BL88" s="18" t="s">
        <v>959</v>
      </c>
      <c r="BM88" s="226" t="s">
        <v>960</v>
      </c>
    </row>
    <row r="89" s="14" customFormat="1">
      <c r="A89" s="14"/>
      <c r="B89" s="244"/>
      <c r="C89" s="245"/>
      <c r="D89" s="235" t="s">
        <v>172</v>
      </c>
      <c r="E89" s="246" t="s">
        <v>32</v>
      </c>
      <c r="F89" s="247" t="s">
        <v>84</v>
      </c>
      <c r="G89" s="245"/>
      <c r="H89" s="248">
        <v>1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4" t="s">
        <v>172</v>
      </c>
      <c r="AU89" s="254" t="s">
        <v>84</v>
      </c>
      <c r="AV89" s="14" t="s">
        <v>86</v>
      </c>
      <c r="AW89" s="14" t="s">
        <v>39</v>
      </c>
      <c r="AX89" s="14" t="s">
        <v>78</v>
      </c>
      <c r="AY89" s="254" t="s">
        <v>161</v>
      </c>
    </row>
    <row r="90" s="15" customFormat="1">
      <c r="A90" s="15"/>
      <c r="B90" s="255"/>
      <c r="C90" s="256"/>
      <c r="D90" s="235" t="s">
        <v>172</v>
      </c>
      <c r="E90" s="257" t="s">
        <v>32</v>
      </c>
      <c r="F90" s="258" t="s">
        <v>179</v>
      </c>
      <c r="G90" s="256"/>
      <c r="H90" s="259">
        <v>1</v>
      </c>
      <c r="I90" s="260"/>
      <c r="J90" s="256"/>
      <c r="K90" s="256"/>
      <c r="L90" s="261"/>
      <c r="M90" s="262"/>
      <c r="N90" s="263"/>
      <c r="O90" s="263"/>
      <c r="P90" s="263"/>
      <c r="Q90" s="263"/>
      <c r="R90" s="263"/>
      <c r="S90" s="263"/>
      <c r="T90" s="264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65" t="s">
        <v>172</v>
      </c>
      <c r="AU90" s="265" t="s">
        <v>84</v>
      </c>
      <c r="AV90" s="15" t="s">
        <v>168</v>
      </c>
      <c r="AW90" s="15" t="s">
        <v>39</v>
      </c>
      <c r="AX90" s="15" t="s">
        <v>84</v>
      </c>
      <c r="AY90" s="265" t="s">
        <v>161</v>
      </c>
    </row>
    <row r="91" s="2" customFormat="1" ht="78" customHeight="1">
      <c r="A91" s="40"/>
      <c r="B91" s="41"/>
      <c r="C91" s="215" t="s">
        <v>86</v>
      </c>
      <c r="D91" s="215" t="s">
        <v>163</v>
      </c>
      <c r="E91" s="216" t="s">
        <v>961</v>
      </c>
      <c r="F91" s="217" t="s">
        <v>962</v>
      </c>
      <c r="G91" s="218" t="s">
        <v>938</v>
      </c>
      <c r="H91" s="219">
        <v>1</v>
      </c>
      <c r="I91" s="220"/>
      <c r="J91" s="221">
        <f>ROUND(I91*H91,2)</f>
        <v>0</v>
      </c>
      <c r="K91" s="217" t="s">
        <v>32</v>
      </c>
      <c r="L91" s="46"/>
      <c r="M91" s="222" t="s">
        <v>32</v>
      </c>
      <c r="N91" s="223" t="s">
        <v>49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959</v>
      </c>
      <c r="AT91" s="226" t="s">
        <v>163</v>
      </c>
      <c r="AU91" s="226" t="s">
        <v>84</v>
      </c>
      <c r="AY91" s="18" t="s">
        <v>161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8" t="s">
        <v>84</v>
      </c>
      <c r="BK91" s="227">
        <f>ROUND(I91*H91,2)</f>
        <v>0</v>
      </c>
      <c r="BL91" s="18" t="s">
        <v>959</v>
      </c>
      <c r="BM91" s="226" t="s">
        <v>963</v>
      </c>
    </row>
    <row r="92" s="2" customFormat="1" ht="49.05" customHeight="1">
      <c r="A92" s="40"/>
      <c r="B92" s="41"/>
      <c r="C92" s="215" t="s">
        <v>91</v>
      </c>
      <c r="D92" s="215" t="s">
        <v>163</v>
      </c>
      <c r="E92" s="216" t="s">
        <v>964</v>
      </c>
      <c r="F92" s="217" t="s">
        <v>965</v>
      </c>
      <c r="G92" s="218" t="s">
        <v>938</v>
      </c>
      <c r="H92" s="219">
        <v>1</v>
      </c>
      <c r="I92" s="220"/>
      <c r="J92" s="221">
        <f>ROUND(I92*H92,2)</f>
        <v>0</v>
      </c>
      <c r="K92" s="217" t="s">
        <v>32</v>
      </c>
      <c r="L92" s="46"/>
      <c r="M92" s="222" t="s">
        <v>32</v>
      </c>
      <c r="N92" s="223" t="s">
        <v>49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959</v>
      </c>
      <c r="AT92" s="226" t="s">
        <v>163</v>
      </c>
      <c r="AU92" s="226" t="s">
        <v>84</v>
      </c>
      <c r="AY92" s="18" t="s">
        <v>161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8" t="s">
        <v>84</v>
      </c>
      <c r="BK92" s="227">
        <f>ROUND(I92*H92,2)</f>
        <v>0</v>
      </c>
      <c r="BL92" s="18" t="s">
        <v>959</v>
      </c>
      <c r="BM92" s="226" t="s">
        <v>966</v>
      </c>
    </row>
    <row r="93" s="2" customFormat="1" ht="56.25" customHeight="1">
      <c r="A93" s="40"/>
      <c r="B93" s="41"/>
      <c r="C93" s="215" t="s">
        <v>168</v>
      </c>
      <c r="D93" s="215" t="s">
        <v>163</v>
      </c>
      <c r="E93" s="216" t="s">
        <v>967</v>
      </c>
      <c r="F93" s="217" t="s">
        <v>968</v>
      </c>
      <c r="G93" s="218" t="s">
        <v>938</v>
      </c>
      <c r="H93" s="219">
        <v>1</v>
      </c>
      <c r="I93" s="220"/>
      <c r="J93" s="221">
        <f>ROUND(I93*H93,2)</f>
        <v>0</v>
      </c>
      <c r="K93" s="217" t="s">
        <v>32</v>
      </c>
      <c r="L93" s="46"/>
      <c r="M93" s="222" t="s">
        <v>32</v>
      </c>
      <c r="N93" s="223" t="s">
        <v>49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959</v>
      </c>
      <c r="AT93" s="226" t="s">
        <v>163</v>
      </c>
      <c r="AU93" s="226" t="s">
        <v>84</v>
      </c>
      <c r="AY93" s="18" t="s">
        <v>161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8" t="s">
        <v>84</v>
      </c>
      <c r="BK93" s="227">
        <f>ROUND(I93*H93,2)</f>
        <v>0</v>
      </c>
      <c r="BL93" s="18" t="s">
        <v>959</v>
      </c>
      <c r="BM93" s="226" t="s">
        <v>969</v>
      </c>
    </row>
    <row r="94" s="2" customFormat="1" ht="44.25" customHeight="1">
      <c r="A94" s="40"/>
      <c r="B94" s="41"/>
      <c r="C94" s="215" t="s">
        <v>201</v>
      </c>
      <c r="D94" s="215" t="s">
        <v>163</v>
      </c>
      <c r="E94" s="216" t="s">
        <v>970</v>
      </c>
      <c r="F94" s="217" t="s">
        <v>971</v>
      </c>
      <c r="G94" s="218" t="s">
        <v>938</v>
      </c>
      <c r="H94" s="219">
        <v>1</v>
      </c>
      <c r="I94" s="220"/>
      <c r="J94" s="221">
        <f>ROUND(I94*H94,2)</f>
        <v>0</v>
      </c>
      <c r="K94" s="217" t="s">
        <v>32</v>
      </c>
      <c r="L94" s="46"/>
      <c r="M94" s="222" t="s">
        <v>32</v>
      </c>
      <c r="N94" s="223" t="s">
        <v>49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959</v>
      </c>
      <c r="AT94" s="226" t="s">
        <v>163</v>
      </c>
      <c r="AU94" s="226" t="s">
        <v>84</v>
      </c>
      <c r="AY94" s="18" t="s">
        <v>161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84</v>
      </c>
      <c r="BK94" s="227">
        <f>ROUND(I94*H94,2)</f>
        <v>0</v>
      </c>
      <c r="BL94" s="18" t="s">
        <v>959</v>
      </c>
      <c r="BM94" s="226" t="s">
        <v>972</v>
      </c>
    </row>
    <row r="95" s="14" customFormat="1">
      <c r="A95" s="14"/>
      <c r="B95" s="244"/>
      <c r="C95" s="245"/>
      <c r="D95" s="235" t="s">
        <v>172</v>
      </c>
      <c r="E95" s="246" t="s">
        <v>32</v>
      </c>
      <c r="F95" s="247" t="s">
        <v>84</v>
      </c>
      <c r="G95" s="245"/>
      <c r="H95" s="248">
        <v>1</v>
      </c>
      <c r="I95" s="249"/>
      <c r="J95" s="245"/>
      <c r="K95" s="245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172</v>
      </c>
      <c r="AU95" s="254" t="s">
        <v>84</v>
      </c>
      <c r="AV95" s="14" t="s">
        <v>86</v>
      </c>
      <c r="AW95" s="14" t="s">
        <v>39</v>
      </c>
      <c r="AX95" s="14" t="s">
        <v>78</v>
      </c>
      <c r="AY95" s="254" t="s">
        <v>161</v>
      </c>
    </row>
    <row r="96" s="15" customFormat="1">
      <c r="A96" s="15"/>
      <c r="B96" s="255"/>
      <c r="C96" s="256"/>
      <c r="D96" s="235" t="s">
        <v>172</v>
      </c>
      <c r="E96" s="257" t="s">
        <v>32</v>
      </c>
      <c r="F96" s="258" t="s">
        <v>179</v>
      </c>
      <c r="G96" s="256"/>
      <c r="H96" s="259">
        <v>1</v>
      </c>
      <c r="I96" s="260"/>
      <c r="J96" s="256"/>
      <c r="K96" s="256"/>
      <c r="L96" s="261"/>
      <c r="M96" s="262"/>
      <c r="N96" s="263"/>
      <c r="O96" s="263"/>
      <c r="P96" s="263"/>
      <c r="Q96" s="263"/>
      <c r="R96" s="263"/>
      <c r="S96" s="263"/>
      <c r="T96" s="264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5" t="s">
        <v>172</v>
      </c>
      <c r="AU96" s="265" t="s">
        <v>84</v>
      </c>
      <c r="AV96" s="15" t="s">
        <v>168</v>
      </c>
      <c r="AW96" s="15" t="s">
        <v>39</v>
      </c>
      <c r="AX96" s="15" t="s">
        <v>84</v>
      </c>
      <c r="AY96" s="265" t="s">
        <v>161</v>
      </c>
    </row>
    <row r="97" s="2" customFormat="1" ht="33" customHeight="1">
      <c r="A97" s="40"/>
      <c r="B97" s="41"/>
      <c r="C97" s="215" t="s">
        <v>207</v>
      </c>
      <c r="D97" s="215" t="s">
        <v>163</v>
      </c>
      <c r="E97" s="216" t="s">
        <v>973</v>
      </c>
      <c r="F97" s="217" t="s">
        <v>974</v>
      </c>
      <c r="G97" s="218" t="s">
        <v>938</v>
      </c>
      <c r="H97" s="219">
        <v>1</v>
      </c>
      <c r="I97" s="220"/>
      <c r="J97" s="221">
        <f>ROUND(I97*H97,2)</f>
        <v>0</v>
      </c>
      <c r="K97" s="217" t="s">
        <v>32</v>
      </c>
      <c r="L97" s="46"/>
      <c r="M97" s="222" t="s">
        <v>32</v>
      </c>
      <c r="N97" s="223" t="s">
        <v>49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959</v>
      </c>
      <c r="AT97" s="226" t="s">
        <v>163</v>
      </c>
      <c r="AU97" s="226" t="s">
        <v>84</v>
      </c>
      <c r="AY97" s="18" t="s">
        <v>161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8" t="s">
        <v>84</v>
      </c>
      <c r="BK97" s="227">
        <f>ROUND(I97*H97,2)</f>
        <v>0</v>
      </c>
      <c r="BL97" s="18" t="s">
        <v>959</v>
      </c>
      <c r="BM97" s="226" t="s">
        <v>975</v>
      </c>
    </row>
    <row r="98" s="14" customFormat="1">
      <c r="A98" s="14"/>
      <c r="B98" s="244"/>
      <c r="C98" s="245"/>
      <c r="D98" s="235" t="s">
        <v>172</v>
      </c>
      <c r="E98" s="246" t="s">
        <v>32</v>
      </c>
      <c r="F98" s="247" t="s">
        <v>84</v>
      </c>
      <c r="G98" s="245"/>
      <c r="H98" s="248">
        <v>1</v>
      </c>
      <c r="I98" s="249"/>
      <c r="J98" s="245"/>
      <c r="K98" s="245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172</v>
      </c>
      <c r="AU98" s="254" t="s">
        <v>84</v>
      </c>
      <c r="AV98" s="14" t="s">
        <v>86</v>
      </c>
      <c r="AW98" s="14" t="s">
        <v>39</v>
      </c>
      <c r="AX98" s="14" t="s">
        <v>78</v>
      </c>
      <c r="AY98" s="254" t="s">
        <v>161</v>
      </c>
    </row>
    <row r="99" s="15" customFormat="1">
      <c r="A99" s="15"/>
      <c r="B99" s="255"/>
      <c r="C99" s="256"/>
      <c r="D99" s="235" t="s">
        <v>172</v>
      </c>
      <c r="E99" s="257" t="s">
        <v>32</v>
      </c>
      <c r="F99" s="258" t="s">
        <v>179</v>
      </c>
      <c r="G99" s="256"/>
      <c r="H99" s="259">
        <v>1</v>
      </c>
      <c r="I99" s="260"/>
      <c r="J99" s="256"/>
      <c r="K99" s="256"/>
      <c r="L99" s="261"/>
      <c r="M99" s="285"/>
      <c r="N99" s="286"/>
      <c r="O99" s="286"/>
      <c r="P99" s="286"/>
      <c r="Q99" s="286"/>
      <c r="R99" s="286"/>
      <c r="S99" s="286"/>
      <c r="T99" s="28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5" t="s">
        <v>172</v>
      </c>
      <c r="AU99" s="265" t="s">
        <v>84</v>
      </c>
      <c r="AV99" s="15" t="s">
        <v>168</v>
      </c>
      <c r="AW99" s="15" t="s">
        <v>39</v>
      </c>
      <c r="AX99" s="15" t="s">
        <v>84</v>
      </c>
      <c r="AY99" s="265" t="s">
        <v>161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rA+XZg5haRLpZkry51at6p9j3czSErIPHVhVDfU0fIOR/UcSfZjs/Usb87wEfhPz43AdeFixKr5OmR+jd3C0Xw==" hashValue="n7d72lC3l4pPth4QF3x1fptQM0MmiYTXETZHgVjkNerj+HWmDqoIS1OC+O9b6Qx5oypCHQ3OJk5BYN7b5YzPqw==" algorithmName="SHA-512" password="CC35"/>
  <autoFilter ref="C85:K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976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977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978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979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980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981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982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983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984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985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986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83</v>
      </c>
      <c r="F18" s="299" t="s">
        <v>987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988</v>
      </c>
      <c r="F19" s="299" t="s">
        <v>989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990</v>
      </c>
      <c r="F20" s="299" t="s">
        <v>991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99</v>
      </c>
      <c r="F21" s="299" t="s">
        <v>100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935</v>
      </c>
      <c r="F22" s="299" t="s">
        <v>992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88</v>
      </c>
      <c r="F23" s="299" t="s">
        <v>993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994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995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996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997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998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999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1000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1001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1002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147</v>
      </c>
      <c r="F36" s="299"/>
      <c r="G36" s="299" t="s">
        <v>1003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1004</v>
      </c>
      <c r="F37" s="299"/>
      <c r="G37" s="299" t="s">
        <v>1005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59</v>
      </c>
      <c r="F38" s="299"/>
      <c r="G38" s="299" t="s">
        <v>1006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60</v>
      </c>
      <c r="F39" s="299"/>
      <c r="G39" s="299" t="s">
        <v>1007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148</v>
      </c>
      <c r="F40" s="299"/>
      <c r="G40" s="299" t="s">
        <v>1008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149</v>
      </c>
      <c r="F41" s="299"/>
      <c r="G41" s="299" t="s">
        <v>1009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1010</v>
      </c>
      <c r="F42" s="299"/>
      <c r="G42" s="299" t="s">
        <v>1011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1012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1013</v>
      </c>
      <c r="F44" s="299"/>
      <c r="G44" s="299" t="s">
        <v>1014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151</v>
      </c>
      <c r="F45" s="299"/>
      <c r="G45" s="299" t="s">
        <v>1015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1016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1017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1018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1019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1020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1021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1022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1023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1024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1025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1026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1027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1028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1029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1030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1031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1032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1033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1034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1035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1036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1037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1038</v>
      </c>
      <c r="D76" s="317"/>
      <c r="E76" s="317"/>
      <c r="F76" s="317" t="s">
        <v>1039</v>
      </c>
      <c r="G76" s="318"/>
      <c r="H76" s="317" t="s">
        <v>60</v>
      </c>
      <c r="I76" s="317" t="s">
        <v>63</v>
      </c>
      <c r="J76" s="317" t="s">
        <v>1040</v>
      </c>
      <c r="K76" s="316"/>
    </row>
    <row r="77" s="1" customFormat="1" ht="17.25" customHeight="1">
      <c r="B77" s="314"/>
      <c r="C77" s="319" t="s">
        <v>1041</v>
      </c>
      <c r="D77" s="319"/>
      <c r="E77" s="319"/>
      <c r="F77" s="320" t="s">
        <v>1042</v>
      </c>
      <c r="G77" s="321"/>
      <c r="H77" s="319"/>
      <c r="I77" s="319"/>
      <c r="J77" s="319" t="s">
        <v>1043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59</v>
      </c>
      <c r="D79" s="324"/>
      <c r="E79" s="324"/>
      <c r="F79" s="325" t="s">
        <v>1044</v>
      </c>
      <c r="G79" s="326"/>
      <c r="H79" s="302" t="s">
        <v>1045</v>
      </c>
      <c r="I79" s="302" t="s">
        <v>1046</v>
      </c>
      <c r="J79" s="302">
        <v>20</v>
      </c>
      <c r="K79" s="316"/>
    </row>
    <row r="80" s="1" customFormat="1" ht="15" customHeight="1">
      <c r="B80" s="314"/>
      <c r="C80" s="302" t="s">
        <v>1047</v>
      </c>
      <c r="D80" s="302"/>
      <c r="E80" s="302"/>
      <c r="F80" s="325" t="s">
        <v>1044</v>
      </c>
      <c r="G80" s="326"/>
      <c r="H80" s="302" t="s">
        <v>1048</v>
      </c>
      <c r="I80" s="302" t="s">
        <v>1046</v>
      </c>
      <c r="J80" s="302">
        <v>120</v>
      </c>
      <c r="K80" s="316"/>
    </row>
    <row r="81" s="1" customFormat="1" ht="15" customHeight="1">
      <c r="B81" s="327"/>
      <c r="C81" s="302" t="s">
        <v>1049</v>
      </c>
      <c r="D81" s="302"/>
      <c r="E81" s="302"/>
      <c r="F81" s="325" t="s">
        <v>1050</v>
      </c>
      <c r="G81" s="326"/>
      <c r="H81" s="302" t="s">
        <v>1051</v>
      </c>
      <c r="I81" s="302" t="s">
        <v>1046</v>
      </c>
      <c r="J81" s="302">
        <v>50</v>
      </c>
      <c r="K81" s="316"/>
    </row>
    <row r="82" s="1" customFormat="1" ht="15" customHeight="1">
      <c r="B82" s="327"/>
      <c r="C82" s="302" t="s">
        <v>1052</v>
      </c>
      <c r="D82" s="302"/>
      <c r="E82" s="302"/>
      <c r="F82" s="325" t="s">
        <v>1044</v>
      </c>
      <c r="G82" s="326"/>
      <c r="H82" s="302" t="s">
        <v>1053</v>
      </c>
      <c r="I82" s="302" t="s">
        <v>1054</v>
      </c>
      <c r="J82" s="302"/>
      <c r="K82" s="316"/>
    </row>
    <row r="83" s="1" customFormat="1" ht="15" customHeight="1">
      <c r="B83" s="327"/>
      <c r="C83" s="328" t="s">
        <v>1055</v>
      </c>
      <c r="D83" s="328"/>
      <c r="E83" s="328"/>
      <c r="F83" s="329" t="s">
        <v>1050</v>
      </c>
      <c r="G83" s="328"/>
      <c r="H83" s="328" t="s">
        <v>1056</v>
      </c>
      <c r="I83" s="328" t="s">
        <v>1046</v>
      </c>
      <c r="J83" s="328">
        <v>15</v>
      </c>
      <c r="K83" s="316"/>
    </row>
    <row r="84" s="1" customFormat="1" ht="15" customHeight="1">
      <c r="B84" s="327"/>
      <c r="C84" s="328" t="s">
        <v>1057</v>
      </c>
      <c r="D84" s="328"/>
      <c r="E84" s="328"/>
      <c r="F84" s="329" t="s">
        <v>1050</v>
      </c>
      <c r="G84" s="328"/>
      <c r="H84" s="328" t="s">
        <v>1058</v>
      </c>
      <c r="I84" s="328" t="s">
        <v>1046</v>
      </c>
      <c r="J84" s="328">
        <v>15</v>
      </c>
      <c r="K84" s="316"/>
    </row>
    <row r="85" s="1" customFormat="1" ht="15" customHeight="1">
      <c r="B85" s="327"/>
      <c r="C85" s="328" t="s">
        <v>1059</v>
      </c>
      <c r="D85" s="328"/>
      <c r="E85" s="328"/>
      <c r="F85" s="329" t="s">
        <v>1050</v>
      </c>
      <c r="G85" s="328"/>
      <c r="H85" s="328" t="s">
        <v>1060</v>
      </c>
      <c r="I85" s="328" t="s">
        <v>1046</v>
      </c>
      <c r="J85" s="328">
        <v>20</v>
      </c>
      <c r="K85" s="316"/>
    </row>
    <row r="86" s="1" customFormat="1" ht="15" customHeight="1">
      <c r="B86" s="327"/>
      <c r="C86" s="328" t="s">
        <v>1061</v>
      </c>
      <c r="D86" s="328"/>
      <c r="E86" s="328"/>
      <c r="F86" s="329" t="s">
        <v>1050</v>
      </c>
      <c r="G86" s="328"/>
      <c r="H86" s="328" t="s">
        <v>1062</v>
      </c>
      <c r="I86" s="328" t="s">
        <v>1046</v>
      </c>
      <c r="J86" s="328">
        <v>20</v>
      </c>
      <c r="K86" s="316"/>
    </row>
    <row r="87" s="1" customFormat="1" ht="15" customHeight="1">
      <c r="B87" s="327"/>
      <c r="C87" s="302" t="s">
        <v>1063</v>
      </c>
      <c r="D87" s="302"/>
      <c r="E87" s="302"/>
      <c r="F87" s="325" t="s">
        <v>1050</v>
      </c>
      <c r="G87" s="326"/>
      <c r="H87" s="302" t="s">
        <v>1064</v>
      </c>
      <c r="I87" s="302" t="s">
        <v>1046</v>
      </c>
      <c r="J87" s="302">
        <v>50</v>
      </c>
      <c r="K87" s="316"/>
    </row>
    <row r="88" s="1" customFormat="1" ht="15" customHeight="1">
      <c r="B88" s="327"/>
      <c r="C88" s="302" t="s">
        <v>1065</v>
      </c>
      <c r="D88" s="302"/>
      <c r="E88" s="302"/>
      <c r="F88" s="325" t="s">
        <v>1050</v>
      </c>
      <c r="G88" s="326"/>
      <c r="H88" s="302" t="s">
        <v>1066</v>
      </c>
      <c r="I88" s="302" t="s">
        <v>1046</v>
      </c>
      <c r="J88" s="302">
        <v>20</v>
      </c>
      <c r="K88" s="316"/>
    </row>
    <row r="89" s="1" customFormat="1" ht="15" customHeight="1">
      <c r="B89" s="327"/>
      <c r="C89" s="302" t="s">
        <v>1067</v>
      </c>
      <c r="D89" s="302"/>
      <c r="E89" s="302"/>
      <c r="F89" s="325" t="s">
        <v>1050</v>
      </c>
      <c r="G89" s="326"/>
      <c r="H89" s="302" t="s">
        <v>1068</v>
      </c>
      <c r="I89" s="302" t="s">
        <v>1046</v>
      </c>
      <c r="J89" s="302">
        <v>20</v>
      </c>
      <c r="K89" s="316"/>
    </row>
    <row r="90" s="1" customFormat="1" ht="15" customHeight="1">
      <c r="B90" s="327"/>
      <c r="C90" s="302" t="s">
        <v>1069</v>
      </c>
      <c r="D90" s="302"/>
      <c r="E90" s="302"/>
      <c r="F90" s="325" t="s">
        <v>1050</v>
      </c>
      <c r="G90" s="326"/>
      <c r="H90" s="302" t="s">
        <v>1070</v>
      </c>
      <c r="I90" s="302" t="s">
        <v>1046</v>
      </c>
      <c r="J90" s="302">
        <v>50</v>
      </c>
      <c r="K90" s="316"/>
    </row>
    <row r="91" s="1" customFormat="1" ht="15" customHeight="1">
      <c r="B91" s="327"/>
      <c r="C91" s="302" t="s">
        <v>1071</v>
      </c>
      <c r="D91" s="302"/>
      <c r="E91" s="302"/>
      <c r="F91" s="325" t="s">
        <v>1050</v>
      </c>
      <c r="G91" s="326"/>
      <c r="H91" s="302" t="s">
        <v>1071</v>
      </c>
      <c r="I91" s="302" t="s">
        <v>1046</v>
      </c>
      <c r="J91" s="302">
        <v>50</v>
      </c>
      <c r="K91" s="316"/>
    </row>
    <row r="92" s="1" customFormat="1" ht="15" customHeight="1">
      <c r="B92" s="327"/>
      <c r="C92" s="302" t="s">
        <v>1072</v>
      </c>
      <c r="D92" s="302"/>
      <c r="E92" s="302"/>
      <c r="F92" s="325" t="s">
        <v>1050</v>
      </c>
      <c r="G92" s="326"/>
      <c r="H92" s="302" t="s">
        <v>1073</v>
      </c>
      <c r="I92" s="302" t="s">
        <v>1046</v>
      </c>
      <c r="J92" s="302">
        <v>255</v>
      </c>
      <c r="K92" s="316"/>
    </row>
    <row r="93" s="1" customFormat="1" ht="15" customHeight="1">
      <c r="B93" s="327"/>
      <c r="C93" s="302" t="s">
        <v>1074</v>
      </c>
      <c r="D93" s="302"/>
      <c r="E93" s="302"/>
      <c r="F93" s="325" t="s">
        <v>1044</v>
      </c>
      <c r="G93" s="326"/>
      <c r="H93" s="302" t="s">
        <v>1075</v>
      </c>
      <c r="I93" s="302" t="s">
        <v>1076</v>
      </c>
      <c r="J93" s="302"/>
      <c r="K93" s="316"/>
    </row>
    <row r="94" s="1" customFormat="1" ht="15" customHeight="1">
      <c r="B94" s="327"/>
      <c r="C94" s="302" t="s">
        <v>1077</v>
      </c>
      <c r="D94" s="302"/>
      <c r="E94" s="302"/>
      <c r="F94" s="325" t="s">
        <v>1044</v>
      </c>
      <c r="G94" s="326"/>
      <c r="H94" s="302" t="s">
        <v>1078</v>
      </c>
      <c r="I94" s="302" t="s">
        <v>1079</v>
      </c>
      <c r="J94" s="302"/>
      <c r="K94" s="316"/>
    </row>
    <row r="95" s="1" customFormat="1" ht="15" customHeight="1">
      <c r="B95" s="327"/>
      <c r="C95" s="302" t="s">
        <v>1080</v>
      </c>
      <c r="D95" s="302"/>
      <c r="E95" s="302"/>
      <c r="F95" s="325" t="s">
        <v>1044</v>
      </c>
      <c r="G95" s="326"/>
      <c r="H95" s="302" t="s">
        <v>1080</v>
      </c>
      <c r="I95" s="302" t="s">
        <v>1079</v>
      </c>
      <c r="J95" s="302"/>
      <c r="K95" s="316"/>
    </row>
    <row r="96" s="1" customFormat="1" ht="15" customHeight="1">
      <c r="B96" s="327"/>
      <c r="C96" s="302" t="s">
        <v>44</v>
      </c>
      <c r="D96" s="302"/>
      <c r="E96" s="302"/>
      <c r="F96" s="325" t="s">
        <v>1044</v>
      </c>
      <c r="G96" s="326"/>
      <c r="H96" s="302" t="s">
        <v>1081</v>
      </c>
      <c r="I96" s="302" t="s">
        <v>1079</v>
      </c>
      <c r="J96" s="302"/>
      <c r="K96" s="316"/>
    </row>
    <row r="97" s="1" customFormat="1" ht="15" customHeight="1">
      <c r="B97" s="327"/>
      <c r="C97" s="302" t="s">
        <v>54</v>
      </c>
      <c r="D97" s="302"/>
      <c r="E97" s="302"/>
      <c r="F97" s="325" t="s">
        <v>1044</v>
      </c>
      <c r="G97" s="326"/>
      <c r="H97" s="302" t="s">
        <v>1082</v>
      </c>
      <c r="I97" s="302" t="s">
        <v>1079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1083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1038</v>
      </c>
      <c r="D103" s="317"/>
      <c r="E103" s="317"/>
      <c r="F103" s="317" t="s">
        <v>1039</v>
      </c>
      <c r="G103" s="318"/>
      <c r="H103" s="317" t="s">
        <v>60</v>
      </c>
      <c r="I103" s="317" t="s">
        <v>63</v>
      </c>
      <c r="J103" s="317" t="s">
        <v>1040</v>
      </c>
      <c r="K103" s="316"/>
    </row>
    <row r="104" s="1" customFormat="1" ht="17.25" customHeight="1">
      <c r="B104" s="314"/>
      <c r="C104" s="319" t="s">
        <v>1041</v>
      </c>
      <c r="D104" s="319"/>
      <c r="E104" s="319"/>
      <c r="F104" s="320" t="s">
        <v>1042</v>
      </c>
      <c r="G104" s="321"/>
      <c r="H104" s="319"/>
      <c r="I104" s="319"/>
      <c r="J104" s="319" t="s">
        <v>1043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59</v>
      </c>
      <c r="D106" s="324"/>
      <c r="E106" s="324"/>
      <c r="F106" s="325" t="s">
        <v>1044</v>
      </c>
      <c r="G106" s="302"/>
      <c r="H106" s="302" t="s">
        <v>1084</v>
      </c>
      <c r="I106" s="302" t="s">
        <v>1046</v>
      </c>
      <c r="J106" s="302">
        <v>20</v>
      </c>
      <c r="K106" s="316"/>
    </row>
    <row r="107" s="1" customFormat="1" ht="15" customHeight="1">
      <c r="B107" s="314"/>
      <c r="C107" s="302" t="s">
        <v>1047</v>
      </c>
      <c r="D107" s="302"/>
      <c r="E107" s="302"/>
      <c r="F107" s="325" t="s">
        <v>1044</v>
      </c>
      <c r="G107" s="302"/>
      <c r="H107" s="302" t="s">
        <v>1084</v>
      </c>
      <c r="I107" s="302" t="s">
        <v>1046</v>
      </c>
      <c r="J107" s="302">
        <v>120</v>
      </c>
      <c r="K107" s="316"/>
    </row>
    <row r="108" s="1" customFormat="1" ht="15" customHeight="1">
      <c r="B108" s="327"/>
      <c r="C108" s="302" t="s">
        <v>1049</v>
      </c>
      <c r="D108" s="302"/>
      <c r="E108" s="302"/>
      <c r="F108" s="325" t="s">
        <v>1050</v>
      </c>
      <c r="G108" s="302"/>
      <c r="H108" s="302" t="s">
        <v>1084</v>
      </c>
      <c r="I108" s="302" t="s">
        <v>1046</v>
      </c>
      <c r="J108" s="302">
        <v>50</v>
      </c>
      <c r="K108" s="316"/>
    </row>
    <row r="109" s="1" customFormat="1" ht="15" customHeight="1">
      <c r="B109" s="327"/>
      <c r="C109" s="302" t="s">
        <v>1052</v>
      </c>
      <c r="D109" s="302"/>
      <c r="E109" s="302"/>
      <c r="F109" s="325" t="s">
        <v>1044</v>
      </c>
      <c r="G109" s="302"/>
      <c r="H109" s="302" t="s">
        <v>1084</v>
      </c>
      <c r="I109" s="302" t="s">
        <v>1054</v>
      </c>
      <c r="J109" s="302"/>
      <c r="K109" s="316"/>
    </row>
    <row r="110" s="1" customFormat="1" ht="15" customHeight="1">
      <c r="B110" s="327"/>
      <c r="C110" s="302" t="s">
        <v>1063</v>
      </c>
      <c r="D110" s="302"/>
      <c r="E110" s="302"/>
      <c r="F110" s="325" t="s">
        <v>1050</v>
      </c>
      <c r="G110" s="302"/>
      <c r="H110" s="302" t="s">
        <v>1084</v>
      </c>
      <c r="I110" s="302" t="s">
        <v>1046</v>
      </c>
      <c r="J110" s="302">
        <v>50</v>
      </c>
      <c r="K110" s="316"/>
    </row>
    <row r="111" s="1" customFormat="1" ht="15" customHeight="1">
      <c r="B111" s="327"/>
      <c r="C111" s="302" t="s">
        <v>1071</v>
      </c>
      <c r="D111" s="302"/>
      <c r="E111" s="302"/>
      <c r="F111" s="325" t="s">
        <v>1050</v>
      </c>
      <c r="G111" s="302"/>
      <c r="H111" s="302" t="s">
        <v>1084</v>
      </c>
      <c r="I111" s="302" t="s">
        <v>1046</v>
      </c>
      <c r="J111" s="302">
        <v>50</v>
      </c>
      <c r="K111" s="316"/>
    </row>
    <row r="112" s="1" customFormat="1" ht="15" customHeight="1">
      <c r="B112" s="327"/>
      <c r="C112" s="302" t="s">
        <v>1069</v>
      </c>
      <c r="D112" s="302"/>
      <c r="E112" s="302"/>
      <c r="F112" s="325" t="s">
        <v>1050</v>
      </c>
      <c r="G112" s="302"/>
      <c r="H112" s="302" t="s">
        <v>1084</v>
      </c>
      <c r="I112" s="302" t="s">
        <v>1046</v>
      </c>
      <c r="J112" s="302">
        <v>50</v>
      </c>
      <c r="K112" s="316"/>
    </row>
    <row r="113" s="1" customFormat="1" ht="15" customHeight="1">
      <c r="B113" s="327"/>
      <c r="C113" s="302" t="s">
        <v>59</v>
      </c>
      <c r="D113" s="302"/>
      <c r="E113" s="302"/>
      <c r="F113" s="325" t="s">
        <v>1044</v>
      </c>
      <c r="G113" s="302"/>
      <c r="H113" s="302" t="s">
        <v>1085</v>
      </c>
      <c r="I113" s="302" t="s">
        <v>1046</v>
      </c>
      <c r="J113" s="302">
        <v>20</v>
      </c>
      <c r="K113" s="316"/>
    </row>
    <row r="114" s="1" customFormat="1" ht="15" customHeight="1">
      <c r="B114" s="327"/>
      <c r="C114" s="302" t="s">
        <v>1086</v>
      </c>
      <c r="D114" s="302"/>
      <c r="E114" s="302"/>
      <c r="F114" s="325" t="s">
        <v>1044</v>
      </c>
      <c r="G114" s="302"/>
      <c r="H114" s="302" t="s">
        <v>1087</v>
      </c>
      <c r="I114" s="302" t="s">
        <v>1046</v>
      </c>
      <c r="J114" s="302">
        <v>120</v>
      </c>
      <c r="K114" s="316"/>
    </row>
    <row r="115" s="1" customFormat="1" ht="15" customHeight="1">
      <c r="B115" s="327"/>
      <c r="C115" s="302" t="s">
        <v>44</v>
      </c>
      <c r="D115" s="302"/>
      <c r="E115" s="302"/>
      <c r="F115" s="325" t="s">
        <v>1044</v>
      </c>
      <c r="G115" s="302"/>
      <c r="H115" s="302" t="s">
        <v>1088</v>
      </c>
      <c r="I115" s="302" t="s">
        <v>1079</v>
      </c>
      <c r="J115" s="302"/>
      <c r="K115" s="316"/>
    </row>
    <row r="116" s="1" customFormat="1" ht="15" customHeight="1">
      <c r="B116" s="327"/>
      <c r="C116" s="302" t="s">
        <v>54</v>
      </c>
      <c r="D116" s="302"/>
      <c r="E116" s="302"/>
      <c r="F116" s="325" t="s">
        <v>1044</v>
      </c>
      <c r="G116" s="302"/>
      <c r="H116" s="302" t="s">
        <v>1089</v>
      </c>
      <c r="I116" s="302" t="s">
        <v>1079</v>
      </c>
      <c r="J116" s="302"/>
      <c r="K116" s="316"/>
    </row>
    <row r="117" s="1" customFormat="1" ht="15" customHeight="1">
      <c r="B117" s="327"/>
      <c r="C117" s="302" t="s">
        <v>63</v>
      </c>
      <c r="D117" s="302"/>
      <c r="E117" s="302"/>
      <c r="F117" s="325" t="s">
        <v>1044</v>
      </c>
      <c r="G117" s="302"/>
      <c r="H117" s="302" t="s">
        <v>1090</v>
      </c>
      <c r="I117" s="302" t="s">
        <v>1091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1092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1038</v>
      </c>
      <c r="D123" s="317"/>
      <c r="E123" s="317"/>
      <c r="F123" s="317" t="s">
        <v>1039</v>
      </c>
      <c r="G123" s="318"/>
      <c r="H123" s="317" t="s">
        <v>60</v>
      </c>
      <c r="I123" s="317" t="s">
        <v>63</v>
      </c>
      <c r="J123" s="317" t="s">
        <v>1040</v>
      </c>
      <c r="K123" s="346"/>
    </row>
    <row r="124" s="1" customFormat="1" ht="17.25" customHeight="1">
      <c r="B124" s="345"/>
      <c r="C124" s="319" t="s">
        <v>1041</v>
      </c>
      <c r="D124" s="319"/>
      <c r="E124" s="319"/>
      <c r="F124" s="320" t="s">
        <v>1042</v>
      </c>
      <c r="G124" s="321"/>
      <c r="H124" s="319"/>
      <c r="I124" s="319"/>
      <c r="J124" s="319" t="s">
        <v>1043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1047</v>
      </c>
      <c r="D126" s="324"/>
      <c r="E126" s="324"/>
      <c r="F126" s="325" t="s">
        <v>1044</v>
      </c>
      <c r="G126" s="302"/>
      <c r="H126" s="302" t="s">
        <v>1084</v>
      </c>
      <c r="I126" s="302" t="s">
        <v>1046</v>
      </c>
      <c r="J126" s="302">
        <v>120</v>
      </c>
      <c r="K126" s="350"/>
    </row>
    <row r="127" s="1" customFormat="1" ht="15" customHeight="1">
      <c r="B127" s="347"/>
      <c r="C127" s="302" t="s">
        <v>1093</v>
      </c>
      <c r="D127" s="302"/>
      <c r="E127" s="302"/>
      <c r="F127" s="325" t="s">
        <v>1044</v>
      </c>
      <c r="G127" s="302"/>
      <c r="H127" s="302" t="s">
        <v>1094</v>
      </c>
      <c r="I127" s="302" t="s">
        <v>1046</v>
      </c>
      <c r="J127" s="302" t="s">
        <v>1095</v>
      </c>
      <c r="K127" s="350"/>
    </row>
    <row r="128" s="1" customFormat="1" ht="15" customHeight="1">
      <c r="B128" s="347"/>
      <c r="C128" s="302" t="s">
        <v>88</v>
      </c>
      <c r="D128" s="302"/>
      <c r="E128" s="302"/>
      <c r="F128" s="325" t="s">
        <v>1044</v>
      </c>
      <c r="G128" s="302"/>
      <c r="H128" s="302" t="s">
        <v>1096</v>
      </c>
      <c r="I128" s="302" t="s">
        <v>1046</v>
      </c>
      <c r="J128" s="302" t="s">
        <v>1095</v>
      </c>
      <c r="K128" s="350"/>
    </row>
    <row r="129" s="1" customFormat="1" ht="15" customHeight="1">
      <c r="B129" s="347"/>
      <c r="C129" s="302" t="s">
        <v>1055</v>
      </c>
      <c r="D129" s="302"/>
      <c r="E129" s="302"/>
      <c r="F129" s="325" t="s">
        <v>1050</v>
      </c>
      <c r="G129" s="302"/>
      <c r="H129" s="302" t="s">
        <v>1056</v>
      </c>
      <c r="I129" s="302" t="s">
        <v>1046</v>
      </c>
      <c r="J129" s="302">
        <v>15</v>
      </c>
      <c r="K129" s="350"/>
    </row>
    <row r="130" s="1" customFormat="1" ht="15" customHeight="1">
      <c r="B130" s="347"/>
      <c r="C130" s="328" t="s">
        <v>1057</v>
      </c>
      <c r="D130" s="328"/>
      <c r="E130" s="328"/>
      <c r="F130" s="329" t="s">
        <v>1050</v>
      </c>
      <c r="G130" s="328"/>
      <c r="H130" s="328" t="s">
        <v>1058</v>
      </c>
      <c r="I130" s="328" t="s">
        <v>1046</v>
      </c>
      <c r="J130" s="328">
        <v>15</v>
      </c>
      <c r="K130" s="350"/>
    </row>
    <row r="131" s="1" customFormat="1" ht="15" customHeight="1">
      <c r="B131" s="347"/>
      <c r="C131" s="328" t="s">
        <v>1059</v>
      </c>
      <c r="D131" s="328"/>
      <c r="E131" s="328"/>
      <c r="F131" s="329" t="s">
        <v>1050</v>
      </c>
      <c r="G131" s="328"/>
      <c r="H131" s="328" t="s">
        <v>1060</v>
      </c>
      <c r="I131" s="328" t="s">
        <v>1046</v>
      </c>
      <c r="J131" s="328">
        <v>20</v>
      </c>
      <c r="K131" s="350"/>
    </row>
    <row r="132" s="1" customFormat="1" ht="15" customHeight="1">
      <c r="B132" s="347"/>
      <c r="C132" s="328" t="s">
        <v>1061</v>
      </c>
      <c r="D132" s="328"/>
      <c r="E132" s="328"/>
      <c r="F132" s="329" t="s">
        <v>1050</v>
      </c>
      <c r="G132" s="328"/>
      <c r="H132" s="328" t="s">
        <v>1062</v>
      </c>
      <c r="I132" s="328" t="s">
        <v>1046</v>
      </c>
      <c r="J132" s="328">
        <v>20</v>
      </c>
      <c r="K132" s="350"/>
    </row>
    <row r="133" s="1" customFormat="1" ht="15" customHeight="1">
      <c r="B133" s="347"/>
      <c r="C133" s="302" t="s">
        <v>1049</v>
      </c>
      <c r="D133" s="302"/>
      <c r="E133" s="302"/>
      <c r="F133" s="325" t="s">
        <v>1050</v>
      </c>
      <c r="G133" s="302"/>
      <c r="H133" s="302" t="s">
        <v>1084</v>
      </c>
      <c r="I133" s="302" t="s">
        <v>1046</v>
      </c>
      <c r="J133" s="302">
        <v>50</v>
      </c>
      <c r="K133" s="350"/>
    </row>
    <row r="134" s="1" customFormat="1" ht="15" customHeight="1">
      <c r="B134" s="347"/>
      <c r="C134" s="302" t="s">
        <v>1063</v>
      </c>
      <c r="D134" s="302"/>
      <c r="E134" s="302"/>
      <c r="F134" s="325" t="s">
        <v>1050</v>
      </c>
      <c r="G134" s="302"/>
      <c r="H134" s="302" t="s">
        <v>1084</v>
      </c>
      <c r="I134" s="302" t="s">
        <v>1046</v>
      </c>
      <c r="J134" s="302">
        <v>50</v>
      </c>
      <c r="K134" s="350"/>
    </row>
    <row r="135" s="1" customFormat="1" ht="15" customHeight="1">
      <c r="B135" s="347"/>
      <c r="C135" s="302" t="s">
        <v>1069</v>
      </c>
      <c r="D135" s="302"/>
      <c r="E135" s="302"/>
      <c r="F135" s="325" t="s">
        <v>1050</v>
      </c>
      <c r="G135" s="302"/>
      <c r="H135" s="302" t="s">
        <v>1084</v>
      </c>
      <c r="I135" s="302" t="s">
        <v>1046</v>
      </c>
      <c r="J135" s="302">
        <v>50</v>
      </c>
      <c r="K135" s="350"/>
    </row>
    <row r="136" s="1" customFormat="1" ht="15" customHeight="1">
      <c r="B136" s="347"/>
      <c r="C136" s="302" t="s">
        <v>1071</v>
      </c>
      <c r="D136" s="302"/>
      <c r="E136" s="302"/>
      <c r="F136" s="325" t="s">
        <v>1050</v>
      </c>
      <c r="G136" s="302"/>
      <c r="H136" s="302" t="s">
        <v>1084</v>
      </c>
      <c r="I136" s="302" t="s">
        <v>1046</v>
      </c>
      <c r="J136" s="302">
        <v>50</v>
      </c>
      <c r="K136" s="350"/>
    </row>
    <row r="137" s="1" customFormat="1" ht="15" customHeight="1">
      <c r="B137" s="347"/>
      <c r="C137" s="302" t="s">
        <v>1072</v>
      </c>
      <c r="D137" s="302"/>
      <c r="E137" s="302"/>
      <c r="F137" s="325" t="s">
        <v>1050</v>
      </c>
      <c r="G137" s="302"/>
      <c r="H137" s="302" t="s">
        <v>1097</v>
      </c>
      <c r="I137" s="302" t="s">
        <v>1046</v>
      </c>
      <c r="J137" s="302">
        <v>255</v>
      </c>
      <c r="K137" s="350"/>
    </row>
    <row r="138" s="1" customFormat="1" ht="15" customHeight="1">
      <c r="B138" s="347"/>
      <c r="C138" s="302" t="s">
        <v>1074</v>
      </c>
      <c r="D138" s="302"/>
      <c r="E138" s="302"/>
      <c r="F138" s="325" t="s">
        <v>1044</v>
      </c>
      <c r="G138" s="302"/>
      <c r="H138" s="302" t="s">
        <v>1098</v>
      </c>
      <c r="I138" s="302" t="s">
        <v>1076</v>
      </c>
      <c r="J138" s="302"/>
      <c r="K138" s="350"/>
    </row>
    <row r="139" s="1" customFormat="1" ht="15" customHeight="1">
      <c r="B139" s="347"/>
      <c r="C139" s="302" t="s">
        <v>1077</v>
      </c>
      <c r="D139" s="302"/>
      <c r="E139" s="302"/>
      <c r="F139" s="325" t="s">
        <v>1044</v>
      </c>
      <c r="G139" s="302"/>
      <c r="H139" s="302" t="s">
        <v>1099</v>
      </c>
      <c r="I139" s="302" t="s">
        <v>1079</v>
      </c>
      <c r="J139" s="302"/>
      <c r="K139" s="350"/>
    </row>
    <row r="140" s="1" customFormat="1" ht="15" customHeight="1">
      <c r="B140" s="347"/>
      <c r="C140" s="302" t="s">
        <v>1080</v>
      </c>
      <c r="D140" s="302"/>
      <c r="E140" s="302"/>
      <c r="F140" s="325" t="s">
        <v>1044</v>
      </c>
      <c r="G140" s="302"/>
      <c r="H140" s="302" t="s">
        <v>1080</v>
      </c>
      <c r="I140" s="302" t="s">
        <v>1079</v>
      </c>
      <c r="J140" s="302"/>
      <c r="K140" s="350"/>
    </row>
    <row r="141" s="1" customFormat="1" ht="15" customHeight="1">
      <c r="B141" s="347"/>
      <c r="C141" s="302" t="s">
        <v>44</v>
      </c>
      <c r="D141" s="302"/>
      <c r="E141" s="302"/>
      <c r="F141" s="325" t="s">
        <v>1044</v>
      </c>
      <c r="G141" s="302"/>
      <c r="H141" s="302" t="s">
        <v>1100</v>
      </c>
      <c r="I141" s="302" t="s">
        <v>1079</v>
      </c>
      <c r="J141" s="302"/>
      <c r="K141" s="350"/>
    </row>
    <row r="142" s="1" customFormat="1" ht="15" customHeight="1">
      <c r="B142" s="347"/>
      <c r="C142" s="302" t="s">
        <v>1101</v>
      </c>
      <c r="D142" s="302"/>
      <c r="E142" s="302"/>
      <c r="F142" s="325" t="s">
        <v>1044</v>
      </c>
      <c r="G142" s="302"/>
      <c r="H142" s="302" t="s">
        <v>1102</v>
      </c>
      <c r="I142" s="302" t="s">
        <v>1079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1103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1038</v>
      </c>
      <c r="D148" s="317"/>
      <c r="E148" s="317"/>
      <c r="F148" s="317" t="s">
        <v>1039</v>
      </c>
      <c r="G148" s="318"/>
      <c r="H148" s="317" t="s">
        <v>60</v>
      </c>
      <c r="I148" s="317" t="s">
        <v>63</v>
      </c>
      <c r="J148" s="317" t="s">
        <v>1040</v>
      </c>
      <c r="K148" s="316"/>
    </row>
    <row r="149" s="1" customFormat="1" ht="17.25" customHeight="1">
      <c r="B149" s="314"/>
      <c r="C149" s="319" t="s">
        <v>1041</v>
      </c>
      <c r="D149" s="319"/>
      <c r="E149" s="319"/>
      <c r="F149" s="320" t="s">
        <v>1042</v>
      </c>
      <c r="G149" s="321"/>
      <c r="H149" s="319"/>
      <c r="I149" s="319"/>
      <c r="J149" s="319" t="s">
        <v>1043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1047</v>
      </c>
      <c r="D151" s="302"/>
      <c r="E151" s="302"/>
      <c r="F151" s="355" t="s">
        <v>1044</v>
      </c>
      <c r="G151" s="302"/>
      <c r="H151" s="354" t="s">
        <v>1084</v>
      </c>
      <c r="I151" s="354" t="s">
        <v>1046</v>
      </c>
      <c r="J151" s="354">
        <v>120</v>
      </c>
      <c r="K151" s="350"/>
    </row>
    <row r="152" s="1" customFormat="1" ht="15" customHeight="1">
      <c r="B152" s="327"/>
      <c r="C152" s="354" t="s">
        <v>1093</v>
      </c>
      <c r="D152" s="302"/>
      <c r="E152" s="302"/>
      <c r="F152" s="355" t="s">
        <v>1044</v>
      </c>
      <c r="G152" s="302"/>
      <c r="H152" s="354" t="s">
        <v>1104</v>
      </c>
      <c r="I152" s="354" t="s">
        <v>1046</v>
      </c>
      <c r="J152" s="354" t="s">
        <v>1095</v>
      </c>
      <c r="K152" s="350"/>
    </row>
    <row r="153" s="1" customFormat="1" ht="15" customHeight="1">
      <c r="B153" s="327"/>
      <c r="C153" s="354" t="s">
        <v>88</v>
      </c>
      <c r="D153" s="302"/>
      <c r="E153" s="302"/>
      <c r="F153" s="355" t="s">
        <v>1044</v>
      </c>
      <c r="G153" s="302"/>
      <c r="H153" s="354" t="s">
        <v>1105</v>
      </c>
      <c r="I153" s="354" t="s">
        <v>1046</v>
      </c>
      <c r="J153" s="354" t="s">
        <v>1095</v>
      </c>
      <c r="K153" s="350"/>
    </row>
    <row r="154" s="1" customFormat="1" ht="15" customHeight="1">
      <c r="B154" s="327"/>
      <c r="C154" s="354" t="s">
        <v>1049</v>
      </c>
      <c r="D154" s="302"/>
      <c r="E154" s="302"/>
      <c r="F154" s="355" t="s">
        <v>1050</v>
      </c>
      <c r="G154" s="302"/>
      <c r="H154" s="354" t="s">
        <v>1084</v>
      </c>
      <c r="I154" s="354" t="s">
        <v>1046</v>
      </c>
      <c r="J154" s="354">
        <v>50</v>
      </c>
      <c r="K154" s="350"/>
    </row>
    <row r="155" s="1" customFormat="1" ht="15" customHeight="1">
      <c r="B155" s="327"/>
      <c r="C155" s="354" t="s">
        <v>1052</v>
      </c>
      <c r="D155" s="302"/>
      <c r="E155" s="302"/>
      <c r="F155" s="355" t="s">
        <v>1044</v>
      </c>
      <c r="G155" s="302"/>
      <c r="H155" s="354" t="s">
        <v>1084</v>
      </c>
      <c r="I155" s="354" t="s">
        <v>1054</v>
      </c>
      <c r="J155" s="354"/>
      <c r="K155" s="350"/>
    </row>
    <row r="156" s="1" customFormat="1" ht="15" customHeight="1">
      <c r="B156" s="327"/>
      <c r="C156" s="354" t="s">
        <v>1063</v>
      </c>
      <c r="D156" s="302"/>
      <c r="E156" s="302"/>
      <c r="F156" s="355" t="s">
        <v>1050</v>
      </c>
      <c r="G156" s="302"/>
      <c r="H156" s="354" t="s">
        <v>1084</v>
      </c>
      <c r="I156" s="354" t="s">
        <v>1046</v>
      </c>
      <c r="J156" s="354">
        <v>50</v>
      </c>
      <c r="K156" s="350"/>
    </row>
    <row r="157" s="1" customFormat="1" ht="15" customHeight="1">
      <c r="B157" s="327"/>
      <c r="C157" s="354" t="s">
        <v>1071</v>
      </c>
      <c r="D157" s="302"/>
      <c r="E157" s="302"/>
      <c r="F157" s="355" t="s">
        <v>1050</v>
      </c>
      <c r="G157" s="302"/>
      <c r="H157" s="354" t="s">
        <v>1084</v>
      </c>
      <c r="I157" s="354" t="s">
        <v>1046</v>
      </c>
      <c r="J157" s="354">
        <v>50</v>
      </c>
      <c r="K157" s="350"/>
    </row>
    <row r="158" s="1" customFormat="1" ht="15" customHeight="1">
      <c r="B158" s="327"/>
      <c r="C158" s="354" t="s">
        <v>1069</v>
      </c>
      <c r="D158" s="302"/>
      <c r="E158" s="302"/>
      <c r="F158" s="355" t="s">
        <v>1050</v>
      </c>
      <c r="G158" s="302"/>
      <c r="H158" s="354" t="s">
        <v>1084</v>
      </c>
      <c r="I158" s="354" t="s">
        <v>1046</v>
      </c>
      <c r="J158" s="354">
        <v>50</v>
      </c>
      <c r="K158" s="350"/>
    </row>
    <row r="159" s="1" customFormat="1" ht="15" customHeight="1">
      <c r="B159" s="327"/>
      <c r="C159" s="354" t="s">
        <v>115</v>
      </c>
      <c r="D159" s="302"/>
      <c r="E159" s="302"/>
      <c r="F159" s="355" t="s">
        <v>1044</v>
      </c>
      <c r="G159" s="302"/>
      <c r="H159" s="354" t="s">
        <v>1106</v>
      </c>
      <c r="I159" s="354" t="s">
        <v>1046</v>
      </c>
      <c r="J159" s="354" t="s">
        <v>1107</v>
      </c>
      <c r="K159" s="350"/>
    </row>
    <row r="160" s="1" customFormat="1" ht="15" customHeight="1">
      <c r="B160" s="327"/>
      <c r="C160" s="354" t="s">
        <v>1108</v>
      </c>
      <c r="D160" s="302"/>
      <c r="E160" s="302"/>
      <c r="F160" s="355" t="s">
        <v>1044</v>
      </c>
      <c r="G160" s="302"/>
      <c r="H160" s="354" t="s">
        <v>1109</v>
      </c>
      <c r="I160" s="354" t="s">
        <v>1079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1110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1038</v>
      </c>
      <c r="D166" s="317"/>
      <c r="E166" s="317"/>
      <c r="F166" s="317" t="s">
        <v>1039</v>
      </c>
      <c r="G166" s="359"/>
      <c r="H166" s="360" t="s">
        <v>60</v>
      </c>
      <c r="I166" s="360" t="s">
        <v>63</v>
      </c>
      <c r="J166" s="317" t="s">
        <v>1040</v>
      </c>
      <c r="K166" s="294"/>
    </row>
    <row r="167" s="1" customFormat="1" ht="17.25" customHeight="1">
      <c r="B167" s="295"/>
      <c r="C167" s="319" t="s">
        <v>1041</v>
      </c>
      <c r="D167" s="319"/>
      <c r="E167" s="319"/>
      <c r="F167" s="320" t="s">
        <v>1042</v>
      </c>
      <c r="G167" s="361"/>
      <c r="H167" s="362"/>
      <c r="I167" s="362"/>
      <c r="J167" s="319" t="s">
        <v>1043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1047</v>
      </c>
      <c r="D169" s="302"/>
      <c r="E169" s="302"/>
      <c r="F169" s="325" t="s">
        <v>1044</v>
      </c>
      <c r="G169" s="302"/>
      <c r="H169" s="302" t="s">
        <v>1084</v>
      </c>
      <c r="I169" s="302" t="s">
        <v>1046</v>
      </c>
      <c r="J169" s="302">
        <v>120</v>
      </c>
      <c r="K169" s="350"/>
    </row>
    <row r="170" s="1" customFormat="1" ht="15" customHeight="1">
      <c r="B170" s="327"/>
      <c r="C170" s="302" t="s">
        <v>1093</v>
      </c>
      <c r="D170" s="302"/>
      <c r="E170" s="302"/>
      <c r="F170" s="325" t="s">
        <v>1044</v>
      </c>
      <c r="G170" s="302"/>
      <c r="H170" s="302" t="s">
        <v>1094</v>
      </c>
      <c r="I170" s="302" t="s">
        <v>1046</v>
      </c>
      <c r="J170" s="302" t="s">
        <v>1095</v>
      </c>
      <c r="K170" s="350"/>
    </row>
    <row r="171" s="1" customFormat="1" ht="15" customHeight="1">
      <c r="B171" s="327"/>
      <c r="C171" s="302" t="s">
        <v>88</v>
      </c>
      <c r="D171" s="302"/>
      <c r="E171" s="302"/>
      <c r="F171" s="325" t="s">
        <v>1044</v>
      </c>
      <c r="G171" s="302"/>
      <c r="H171" s="302" t="s">
        <v>1111</v>
      </c>
      <c r="I171" s="302" t="s">
        <v>1046</v>
      </c>
      <c r="J171" s="302" t="s">
        <v>1095</v>
      </c>
      <c r="K171" s="350"/>
    </row>
    <row r="172" s="1" customFormat="1" ht="15" customHeight="1">
      <c r="B172" s="327"/>
      <c r="C172" s="302" t="s">
        <v>1049</v>
      </c>
      <c r="D172" s="302"/>
      <c r="E172" s="302"/>
      <c r="F172" s="325" t="s">
        <v>1050</v>
      </c>
      <c r="G172" s="302"/>
      <c r="H172" s="302" t="s">
        <v>1111</v>
      </c>
      <c r="I172" s="302" t="s">
        <v>1046</v>
      </c>
      <c r="J172" s="302">
        <v>50</v>
      </c>
      <c r="K172" s="350"/>
    </row>
    <row r="173" s="1" customFormat="1" ht="15" customHeight="1">
      <c r="B173" s="327"/>
      <c r="C173" s="302" t="s">
        <v>1052</v>
      </c>
      <c r="D173" s="302"/>
      <c r="E173" s="302"/>
      <c r="F173" s="325" t="s">
        <v>1044</v>
      </c>
      <c r="G173" s="302"/>
      <c r="H173" s="302" t="s">
        <v>1111</v>
      </c>
      <c r="I173" s="302" t="s">
        <v>1054</v>
      </c>
      <c r="J173" s="302"/>
      <c r="K173" s="350"/>
    </row>
    <row r="174" s="1" customFormat="1" ht="15" customHeight="1">
      <c r="B174" s="327"/>
      <c r="C174" s="302" t="s">
        <v>1063</v>
      </c>
      <c r="D174" s="302"/>
      <c r="E174" s="302"/>
      <c r="F174" s="325" t="s">
        <v>1050</v>
      </c>
      <c r="G174" s="302"/>
      <c r="H174" s="302" t="s">
        <v>1111</v>
      </c>
      <c r="I174" s="302" t="s">
        <v>1046</v>
      </c>
      <c r="J174" s="302">
        <v>50</v>
      </c>
      <c r="K174" s="350"/>
    </row>
    <row r="175" s="1" customFormat="1" ht="15" customHeight="1">
      <c r="B175" s="327"/>
      <c r="C175" s="302" t="s">
        <v>1071</v>
      </c>
      <c r="D175" s="302"/>
      <c r="E175" s="302"/>
      <c r="F175" s="325" t="s">
        <v>1050</v>
      </c>
      <c r="G175" s="302"/>
      <c r="H175" s="302" t="s">
        <v>1111</v>
      </c>
      <c r="I175" s="302" t="s">
        <v>1046</v>
      </c>
      <c r="J175" s="302">
        <v>50</v>
      </c>
      <c r="K175" s="350"/>
    </row>
    <row r="176" s="1" customFormat="1" ht="15" customHeight="1">
      <c r="B176" s="327"/>
      <c r="C176" s="302" t="s">
        <v>1069</v>
      </c>
      <c r="D176" s="302"/>
      <c r="E176" s="302"/>
      <c r="F176" s="325" t="s">
        <v>1050</v>
      </c>
      <c r="G176" s="302"/>
      <c r="H176" s="302" t="s">
        <v>1111</v>
      </c>
      <c r="I176" s="302" t="s">
        <v>1046</v>
      </c>
      <c r="J176" s="302">
        <v>50</v>
      </c>
      <c r="K176" s="350"/>
    </row>
    <row r="177" s="1" customFormat="1" ht="15" customHeight="1">
      <c r="B177" s="327"/>
      <c r="C177" s="302" t="s">
        <v>147</v>
      </c>
      <c r="D177" s="302"/>
      <c r="E177" s="302"/>
      <c r="F177" s="325" t="s">
        <v>1044</v>
      </c>
      <c r="G177" s="302"/>
      <c r="H177" s="302" t="s">
        <v>1112</v>
      </c>
      <c r="I177" s="302" t="s">
        <v>1113</v>
      </c>
      <c r="J177" s="302"/>
      <c r="K177" s="350"/>
    </row>
    <row r="178" s="1" customFormat="1" ht="15" customHeight="1">
      <c r="B178" s="327"/>
      <c r="C178" s="302" t="s">
        <v>63</v>
      </c>
      <c r="D178" s="302"/>
      <c r="E178" s="302"/>
      <c r="F178" s="325" t="s">
        <v>1044</v>
      </c>
      <c r="G178" s="302"/>
      <c r="H178" s="302" t="s">
        <v>1114</v>
      </c>
      <c r="I178" s="302" t="s">
        <v>1115</v>
      </c>
      <c r="J178" s="302">
        <v>1</v>
      </c>
      <c r="K178" s="350"/>
    </row>
    <row r="179" s="1" customFormat="1" ht="15" customHeight="1">
      <c r="B179" s="327"/>
      <c r="C179" s="302" t="s">
        <v>59</v>
      </c>
      <c r="D179" s="302"/>
      <c r="E179" s="302"/>
      <c r="F179" s="325" t="s">
        <v>1044</v>
      </c>
      <c r="G179" s="302"/>
      <c r="H179" s="302" t="s">
        <v>1116</v>
      </c>
      <c r="I179" s="302" t="s">
        <v>1046</v>
      </c>
      <c r="J179" s="302">
        <v>20</v>
      </c>
      <c r="K179" s="350"/>
    </row>
    <row r="180" s="1" customFormat="1" ht="15" customHeight="1">
      <c r="B180" s="327"/>
      <c r="C180" s="302" t="s">
        <v>60</v>
      </c>
      <c r="D180" s="302"/>
      <c r="E180" s="302"/>
      <c r="F180" s="325" t="s">
        <v>1044</v>
      </c>
      <c r="G180" s="302"/>
      <c r="H180" s="302" t="s">
        <v>1117</v>
      </c>
      <c r="I180" s="302" t="s">
        <v>1046</v>
      </c>
      <c r="J180" s="302">
        <v>255</v>
      </c>
      <c r="K180" s="350"/>
    </row>
    <row r="181" s="1" customFormat="1" ht="15" customHeight="1">
      <c r="B181" s="327"/>
      <c r="C181" s="302" t="s">
        <v>148</v>
      </c>
      <c r="D181" s="302"/>
      <c r="E181" s="302"/>
      <c r="F181" s="325" t="s">
        <v>1044</v>
      </c>
      <c r="G181" s="302"/>
      <c r="H181" s="302" t="s">
        <v>1008</v>
      </c>
      <c r="I181" s="302" t="s">
        <v>1046</v>
      </c>
      <c r="J181" s="302">
        <v>10</v>
      </c>
      <c r="K181" s="350"/>
    </row>
    <row r="182" s="1" customFormat="1" ht="15" customHeight="1">
      <c r="B182" s="327"/>
      <c r="C182" s="302" t="s">
        <v>149</v>
      </c>
      <c r="D182" s="302"/>
      <c r="E182" s="302"/>
      <c r="F182" s="325" t="s">
        <v>1044</v>
      </c>
      <c r="G182" s="302"/>
      <c r="H182" s="302" t="s">
        <v>1118</v>
      </c>
      <c r="I182" s="302" t="s">
        <v>1079</v>
      </c>
      <c r="J182" s="302"/>
      <c r="K182" s="350"/>
    </row>
    <row r="183" s="1" customFormat="1" ht="15" customHeight="1">
      <c r="B183" s="327"/>
      <c r="C183" s="302" t="s">
        <v>1119</v>
      </c>
      <c r="D183" s="302"/>
      <c r="E183" s="302"/>
      <c r="F183" s="325" t="s">
        <v>1044</v>
      </c>
      <c r="G183" s="302"/>
      <c r="H183" s="302" t="s">
        <v>1120</v>
      </c>
      <c r="I183" s="302" t="s">
        <v>1079</v>
      </c>
      <c r="J183" s="302"/>
      <c r="K183" s="350"/>
    </row>
    <row r="184" s="1" customFormat="1" ht="15" customHeight="1">
      <c r="B184" s="327"/>
      <c r="C184" s="302" t="s">
        <v>1108</v>
      </c>
      <c r="D184" s="302"/>
      <c r="E184" s="302"/>
      <c r="F184" s="325" t="s">
        <v>1044</v>
      </c>
      <c r="G184" s="302"/>
      <c r="H184" s="302" t="s">
        <v>1121</v>
      </c>
      <c r="I184" s="302" t="s">
        <v>1079</v>
      </c>
      <c r="J184" s="302"/>
      <c r="K184" s="350"/>
    </row>
    <row r="185" s="1" customFormat="1" ht="15" customHeight="1">
      <c r="B185" s="327"/>
      <c r="C185" s="302" t="s">
        <v>151</v>
      </c>
      <c r="D185" s="302"/>
      <c r="E185" s="302"/>
      <c r="F185" s="325" t="s">
        <v>1050</v>
      </c>
      <c r="G185" s="302"/>
      <c r="H185" s="302" t="s">
        <v>1122</v>
      </c>
      <c r="I185" s="302" t="s">
        <v>1046</v>
      </c>
      <c r="J185" s="302">
        <v>50</v>
      </c>
      <c r="K185" s="350"/>
    </row>
    <row r="186" s="1" customFormat="1" ht="15" customHeight="1">
      <c r="B186" s="327"/>
      <c r="C186" s="302" t="s">
        <v>1123</v>
      </c>
      <c r="D186" s="302"/>
      <c r="E186" s="302"/>
      <c r="F186" s="325" t="s">
        <v>1050</v>
      </c>
      <c r="G186" s="302"/>
      <c r="H186" s="302" t="s">
        <v>1124</v>
      </c>
      <c r="I186" s="302" t="s">
        <v>1125</v>
      </c>
      <c r="J186" s="302"/>
      <c r="K186" s="350"/>
    </row>
    <row r="187" s="1" customFormat="1" ht="15" customHeight="1">
      <c r="B187" s="327"/>
      <c r="C187" s="302" t="s">
        <v>1126</v>
      </c>
      <c r="D187" s="302"/>
      <c r="E187" s="302"/>
      <c r="F187" s="325" t="s">
        <v>1050</v>
      </c>
      <c r="G187" s="302"/>
      <c r="H187" s="302" t="s">
        <v>1127</v>
      </c>
      <c r="I187" s="302" t="s">
        <v>1125</v>
      </c>
      <c r="J187" s="302"/>
      <c r="K187" s="350"/>
    </row>
    <row r="188" s="1" customFormat="1" ht="15" customHeight="1">
      <c r="B188" s="327"/>
      <c r="C188" s="302" t="s">
        <v>1128</v>
      </c>
      <c r="D188" s="302"/>
      <c r="E188" s="302"/>
      <c r="F188" s="325" t="s">
        <v>1050</v>
      </c>
      <c r="G188" s="302"/>
      <c r="H188" s="302" t="s">
        <v>1129</v>
      </c>
      <c r="I188" s="302" t="s">
        <v>1125</v>
      </c>
      <c r="J188" s="302"/>
      <c r="K188" s="350"/>
    </row>
    <row r="189" s="1" customFormat="1" ht="15" customHeight="1">
      <c r="B189" s="327"/>
      <c r="C189" s="363" t="s">
        <v>1130</v>
      </c>
      <c r="D189" s="302"/>
      <c r="E189" s="302"/>
      <c r="F189" s="325" t="s">
        <v>1050</v>
      </c>
      <c r="G189" s="302"/>
      <c r="H189" s="302" t="s">
        <v>1131</v>
      </c>
      <c r="I189" s="302" t="s">
        <v>1132</v>
      </c>
      <c r="J189" s="364" t="s">
        <v>1133</v>
      </c>
      <c r="K189" s="350"/>
    </row>
    <row r="190" s="1" customFormat="1" ht="15" customHeight="1">
      <c r="B190" s="327"/>
      <c r="C190" s="363" t="s">
        <v>48</v>
      </c>
      <c r="D190" s="302"/>
      <c r="E190" s="302"/>
      <c r="F190" s="325" t="s">
        <v>1044</v>
      </c>
      <c r="G190" s="302"/>
      <c r="H190" s="299" t="s">
        <v>1134</v>
      </c>
      <c r="I190" s="302" t="s">
        <v>1135</v>
      </c>
      <c r="J190" s="302"/>
      <c r="K190" s="350"/>
    </row>
    <row r="191" s="1" customFormat="1" ht="15" customHeight="1">
      <c r="B191" s="327"/>
      <c r="C191" s="363" t="s">
        <v>1136</v>
      </c>
      <c r="D191" s="302"/>
      <c r="E191" s="302"/>
      <c r="F191" s="325" t="s">
        <v>1044</v>
      </c>
      <c r="G191" s="302"/>
      <c r="H191" s="302" t="s">
        <v>1137</v>
      </c>
      <c r="I191" s="302" t="s">
        <v>1079</v>
      </c>
      <c r="J191" s="302"/>
      <c r="K191" s="350"/>
    </row>
    <row r="192" s="1" customFormat="1" ht="15" customHeight="1">
      <c r="B192" s="327"/>
      <c r="C192" s="363" t="s">
        <v>1138</v>
      </c>
      <c r="D192" s="302"/>
      <c r="E192" s="302"/>
      <c r="F192" s="325" t="s">
        <v>1044</v>
      </c>
      <c r="G192" s="302"/>
      <c r="H192" s="302" t="s">
        <v>1139</v>
      </c>
      <c r="I192" s="302" t="s">
        <v>1079</v>
      </c>
      <c r="J192" s="302"/>
      <c r="K192" s="350"/>
    </row>
    <row r="193" s="1" customFormat="1" ht="15" customHeight="1">
      <c r="B193" s="327"/>
      <c r="C193" s="363" t="s">
        <v>1140</v>
      </c>
      <c r="D193" s="302"/>
      <c r="E193" s="302"/>
      <c r="F193" s="325" t="s">
        <v>1050</v>
      </c>
      <c r="G193" s="302"/>
      <c r="H193" s="302" t="s">
        <v>1141</v>
      </c>
      <c r="I193" s="302" t="s">
        <v>1079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1142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1143</v>
      </c>
      <c r="D200" s="366"/>
      <c r="E200" s="366"/>
      <c r="F200" s="366" t="s">
        <v>1144</v>
      </c>
      <c r="G200" s="367"/>
      <c r="H200" s="366" t="s">
        <v>1145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1135</v>
      </c>
      <c r="D202" s="302"/>
      <c r="E202" s="302"/>
      <c r="F202" s="325" t="s">
        <v>49</v>
      </c>
      <c r="G202" s="302"/>
      <c r="H202" s="302" t="s">
        <v>1146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50</v>
      </c>
      <c r="G203" s="302"/>
      <c r="H203" s="302" t="s">
        <v>1147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53</v>
      </c>
      <c r="G204" s="302"/>
      <c r="H204" s="302" t="s">
        <v>1148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51</v>
      </c>
      <c r="G205" s="302"/>
      <c r="H205" s="302" t="s">
        <v>1149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52</v>
      </c>
      <c r="G206" s="302"/>
      <c r="H206" s="302" t="s">
        <v>1150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1091</v>
      </c>
      <c r="D208" s="302"/>
      <c r="E208" s="302"/>
      <c r="F208" s="325" t="s">
        <v>83</v>
      </c>
      <c r="G208" s="302"/>
      <c r="H208" s="302" t="s">
        <v>1151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990</v>
      </c>
      <c r="G209" s="302"/>
      <c r="H209" s="302" t="s">
        <v>991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988</v>
      </c>
      <c r="G210" s="302"/>
      <c r="H210" s="302" t="s">
        <v>1152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99</v>
      </c>
      <c r="G211" s="363"/>
      <c r="H211" s="354" t="s">
        <v>100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935</v>
      </c>
      <c r="G212" s="363"/>
      <c r="H212" s="354" t="s">
        <v>103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1115</v>
      </c>
      <c r="D214" s="302"/>
      <c r="E214" s="302"/>
      <c r="F214" s="325">
        <v>1</v>
      </c>
      <c r="G214" s="363"/>
      <c r="H214" s="354" t="s">
        <v>1153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1154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1155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1156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DESKTOP-M64R3N4\práce</dc:creator>
  <cp:lastModifiedBy>DESKTOP-M64R3N4\práce</cp:lastModifiedBy>
  <dcterms:created xsi:type="dcterms:W3CDTF">2021-09-29T07:42:53Z</dcterms:created>
  <dcterms:modified xsi:type="dcterms:W3CDTF">2021-09-29T07:43:00Z</dcterms:modified>
</cp:coreProperties>
</file>